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ster_Data" sheetId="1" state="visible" r:id="rId3"/>
    <sheet name="Sector_Index" sheetId="2" state="visible" r:id="rId4"/>
    <sheet name="Sources" sheetId="3" state="visible" r:id="rId5"/>
    <sheet name="Methodology" sheetId="4" state="visible" r:id="rId6"/>
    <sheet name="Changelog" sheetId="5" state="visible" r:id="rId7"/>
    <sheet name="Assumptions" sheetId="6" state="visible" r:id="rId8"/>
    <sheet name="QA_Check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26" authorId="0">
      <text>
        <r>
          <rPr>
            <sz val="10"/>
            <rFont val="Arial"/>
            <family val="2"/>
          </rPr>
          <t xml:space="preserve">TRANSPORTATION DATA (2010)
EV BATTERY:
Source: BloombergNEF Battery Price Survey 2010
Value: $1160/kWh
Quality: A (Excellent)
AUTONOMOUS/RIDESHARE:
No data (technology not commercially deployed)
Marked as N/A
VEHICLE EFFICIENCY:
Source: DOE TEDB
Value: $0.3/mile
Quality: A (Excellent)</t>
        </r>
      </text>
    </comment>
    <comment ref="B27" authorId="0">
      <text>
        <r>
          <rPr>
            <sz val="10"/>
            <rFont val="Arial"/>
            <family val="2"/>
          </rPr>
          <t xml:space="preserve">TRANSPORTATION DATA (2011)
EV BATTERY:
Source: BloombergNEF Battery Price Survey 2011
Value: $900/kWh
Quality: A (Excellent)
AUTONOMOUS/RIDESHARE:
No data (technology not commercially deployed)
Marked as N/A
VEHICLE EFFICIENCY:
Source: DOE TEDB
Value: $0.28/mile
Quality: A (Excellent)</t>
        </r>
      </text>
    </comment>
    <comment ref="B28" authorId="0">
      <text>
        <r>
          <rPr>
            <sz val="10"/>
            <rFont val="Arial"/>
            <family val="2"/>
          </rPr>
          <t xml:space="preserve">TRANSPORTATION DATA (2012)
EV BATTERY:
Source: BloombergNEF Battery Price Survey 2012
Value: $700/kWh
Quality: A (Excellent)
AUTONOMOUS/RIDESHARE:
No data (technology not commercially deployed)
Marked as N/A
VEHICLE EFFICIENCY:
Source: DOE TEDB
Value: $0.27/mile
Quality: A (Excellent)</t>
        </r>
      </text>
    </comment>
    <comment ref="B29" authorId="0">
      <text>
        <r>
          <rPr>
            <sz val="10"/>
            <rFont val="Arial"/>
            <family val="2"/>
          </rPr>
          <t xml:space="preserve">TRANSPORTATION DATA (2013)
EV BATTERY:
Source: BloombergNEF Battery Price Survey 2013
Value: $600/kWh
Quality: A (Excellent)
AUTONOMOUS/RIDESHARE:
No data (technology not commercially deployed)
Marked as N/A
VEHICLE EFFICIENCY:
Source: DOE TEDB
Value: $0.26/mile
Quality: A (Excellent)</t>
        </r>
      </text>
    </comment>
    <comment ref="B30" authorId="0">
      <text>
        <r>
          <rPr>
            <sz val="10"/>
            <rFont val="Arial"/>
            <family val="2"/>
          </rPr>
          <t xml:space="preserve">TRANSPORTATION DATA (2014)
EV BATTERY:
Source: BloombergNEF Battery Price Survey 2014
Value: $410/kWh
Quality: A (Excellent)
AUTONOMOUS/RIDESHARE:
No data (technology not commercially deployed)
Marked as N/A
VEHICLE EFFICIENCY:
Source: DOE TEDB
Value: $0.25/mile
Quality: A (Excellent)</t>
        </r>
      </text>
    </comment>
    <comment ref="B31" authorId="0">
      <text>
        <r>
          <rPr>
            <sz val="10"/>
            <rFont val="Arial"/>
            <family val="2"/>
          </rPr>
          <t xml:space="preserve">TRANSPORTATION DATA (2015)
EV BATTERY:
Source: BloombergNEF Battery Price Survey 2015
Value: $350/kWh
Quality: A (Excellent)
AUTONOMOUS/RIDESHARE:
No data (technology not commercially deployed)
Marked as N/A
VEHICLE EFFICIENCY:
Source: DOE TEDB
Value: $0.24/mile
Quality: A (Excellent)</t>
        </r>
      </text>
    </comment>
    <comment ref="B32" authorId="0">
      <text>
        <r>
          <rPr>
            <sz val="10"/>
            <rFont val="Arial"/>
            <family val="2"/>
          </rPr>
          <t xml:space="preserve">TRANSPORTATION DATA (2016)
EV BATTERY:
Source: BloombergNEF Battery Price Survey 2016
Value: $273/kWh capacity
Energy density: 210 Wh/kg
Quality: A (Excellent)
AUTONOMOUS TECH:
Source: Waymo/Industry reports
Value: $2.5/mile capability
Safety: 8000 miles/disengagement
Quality: B (Good - emerging data)
VEHICLE EFFICIENCY:
Source: DOE Transportation Energy Data Book
Value: $0.23/mile average
Efficiency: 36 MPG equivalent
Quality: A (Excellent)
RIDESHARING:
Source: Uber/Lyft 10-K filings
Value: $1.4/passenger-mile
Platform efficiency: 70%
Quality: B (Good - company data)</t>
        </r>
      </text>
    </comment>
    <comment ref="B33" authorId="0">
      <text>
        <r>
          <rPr>
            <sz val="10"/>
            <rFont val="Arial"/>
            <family val="2"/>
          </rPr>
          <t xml:space="preserve">TRANSPORTATION DATA (2017)
EV BATTERY:
Source: BloombergNEF Battery Price Survey 2017
Value: $208/kWh capacity
Energy density: 220 Wh/kg
Quality: A (Excellent)
AUTONOMOUS TECH:
Source: Waymo/Industry reports
Value: $2.0/mile capability
Safety: 10000 miles/disengagement
Quality: B (Good - emerging data)
VEHICLE EFFICIENCY:
Source: DOE Transportation Energy Data Book
Value: $0.22/mile average
Efficiency: 37 MPG equivalent
Quality: A (Excellent)
RIDESHARING:
Source: Uber/Lyft 10-K filings
Value: $1.3/passenger-mile
Platform efficiency: 72%
Quality: B (Good - company data)</t>
        </r>
      </text>
    </comment>
    <comment ref="B34" authorId="0">
      <text>
        <r>
          <rPr>
            <sz val="10"/>
            <rFont val="Arial"/>
            <family val="2"/>
          </rPr>
          <t xml:space="preserve">TRANSPORTATION DATA (2018)
EV BATTERY:
Source: BloombergNEF Battery Price Survey 2018
Value: $176/kWh capacity
Energy density: 230 Wh/kg
Quality: A (Excellent)
AUTONOMOUS TECH:
Source: Waymo/Industry reports
Value: $1.6/mile capability
Safety: 12000 miles/disengagement
Quality: B (Good - emerging data)
VEHICLE EFFICIENCY:
Source: DOE Transportation Energy Data Book
Value: $0.21/mile average
Efficiency: 38 MPG equivalent
Quality: A (Excellent)
RIDESHARING:
Source: Uber/Lyft 10-K filings
Value: $1.2/passenger-mile
Platform efficiency: 74%
Quality: B (Good - company data)</t>
        </r>
      </text>
    </comment>
    <comment ref="B35" authorId="0">
      <text>
        <r>
          <rPr>
            <sz val="10"/>
            <rFont val="Arial"/>
            <family val="2"/>
          </rPr>
          <t xml:space="preserve">TRANSPORTATION DATA (2019)
EV BATTERY:
Source: BloombergNEF Battery Price Survey 2019
Value: $156/kWh capacity
Energy density: 240 Wh/kg
Quality: A (Excellent)
AUTONOMOUS TECH:
Source: Waymo/Industry reports
Value: $1.3/mile capability
Safety: 15000 miles/disengagement
Quality: B (Good - emerging data)
VEHICLE EFFICIENCY:
Source: DOE Transportation Energy Data Book
Value: $0.2/mile average
Efficiency: 39 MPG equivalent
Quality: A (Excellent)
RIDESHARING:
Source: Uber/Lyft 10-K filings
Value: $1.1/passenger-mile
Platform efficiency: 76%
Quality: B (Good - company data)</t>
        </r>
      </text>
    </comment>
    <comment ref="B36" authorId="0">
      <text>
        <r>
          <rPr>
            <sz val="10"/>
            <rFont val="Arial"/>
            <family val="2"/>
          </rPr>
          <t xml:space="preserve">TRANSPORTATION DATA (2020)
EV BATTERY:
Source: BloombergNEF Battery Price Survey 2020
Value: $149/kWh capacity
Energy density: 250 Wh/kg
Quality: A (Excellent)
AUTONOMOUS TECH:
Source: Waymo/Industry reports
Value: $1.1/mile capability
Safety: 20000 miles/disengagement
Quality: B (Good - emerging data)
VEHICLE EFFICIENCY:
Source: DOE Transportation Energy Data Book
Value: $0.19/mile average
Efficiency: 40 MPG equivalent
Quality: A (Excellent)
RIDESHARING:
Source: Uber/Lyft 10-K filings
Value: $1.0/passenger-mile
Platform efficiency: 78%
Quality: B (Good - company data)</t>
        </r>
      </text>
    </comment>
    <comment ref="B37" authorId="0">
      <text>
        <r>
          <rPr>
            <sz val="10"/>
            <rFont val="Arial"/>
            <family val="2"/>
          </rPr>
          <t xml:space="preserve">TRANSPORTATION DATA (2021)
EV BATTERY:
Source: BloombergNEF Battery Price Survey 2021
Value: $140/kWh capacity
Energy density: 260 Wh/kg
Quality: A (Excellent)
AUTONOMOUS TECH:
Source: Waymo/Industry reports
Value: $0.9/mile capability
Safety: 25000 miles/disengagement
Quality: B (Good - emerging data)
VEHICLE EFFICIENCY:
Source: DOE Transportation Energy Data Book
Value: $0.18/mile average
Efficiency: 41 MPG equivalent
Quality: A (Excellent)
RIDESHARING:
Source: Uber/Lyft 10-K filings
Value: $0.95/passenger-mile
Platform efficiency: 80%
Quality: B (Good - company data)</t>
        </r>
      </text>
    </comment>
    <comment ref="B38" authorId="0">
      <text>
        <r>
          <rPr>
            <sz val="10"/>
            <rFont val="Arial"/>
            <family val="2"/>
          </rPr>
          <t xml:space="preserve">TRANSPORTATION DATA (2022)
EV BATTERY:
Source: BloombergNEF Battery Price Survey 2022
Value: $151/kWh capacity
Energy density: 270 Wh/kg
Quality: A (Excellent)
AUTONOMOUS TECH:
Source: Waymo/Industry reports
Value: $0.75/mile capability
Safety: 30000 miles/disengagement
Quality: B (Good - emerging data)
VEHICLE EFFICIENCY:
Source: DOE Transportation Energy Data Book
Value: $0.17/mile average
Efficiency: 42 MPG equivalent
Quality: A (Excellent)
RIDESHARING:
Source: Uber/Lyft 10-K filings
Value: $0.9/passenger-mile
Platform efficiency: 81%
Quality: B (Good - company data)</t>
        </r>
      </text>
    </comment>
    <comment ref="B39" authorId="0">
      <text>
        <r>
          <rPr>
            <sz val="10"/>
            <rFont val="Arial"/>
            <family val="2"/>
          </rPr>
          <t xml:space="preserve">TRANSPORTATION DATA (2023)
EV BATTERY:
Source: BloombergNEF Battery Price Survey 2023
Value: $149/kWh capacity
Energy density: 280 Wh/kg
Quality: A (Excellent)
AUTONOMOUS TECH:
Source: Waymo/Industry reports
Value: $0.6/mile capability
Safety: 40000 miles/disengagement
Quality: B (Good - emerging data)
VEHICLE EFFICIENCY:
Source: DOE Transportation Energy Data Book
Value: $0.16/mile average
Efficiency: 43 MPG equivalent
Quality: A (Excellent)
RIDESHARING:
Source: Uber/Lyft 10-K filings
Value: $0.85/passenger-mile
Platform efficiency: 83%
Quality: B (Good - company data)</t>
        </r>
      </text>
    </comment>
    <comment ref="B40" authorId="0">
      <text>
        <r>
          <rPr>
            <sz val="10"/>
            <rFont val="Arial"/>
            <family val="2"/>
          </rPr>
          <t xml:space="preserve">TRANSPORTATION DATA (2024)
EV BATTERY:
Source: BloombergNEF Battery Price Survey 2024
Value: $139/kWh capacity
Energy density: 300 Wh/kg
Quality: A (Excellent)
AUTONOMOUS TECH:
Source: Waymo/Industry reports
Value: $0.5/mile capability
Safety: 50000 miles/disengagement
Quality: B (Good - emerging data)
VEHICLE EFFICIENCY:
Source: DOE Transportation Energy Data Book
Value: $0.15/mile average
Efficiency: 45 MPG equivalent
Quality: A (Excellent)
RIDESHARING:
Source: Uber/Lyft 10-K filings
Value: $0.8/passenger-mile
Platform efficiency: 85%
Quality: B (Good - company data)</t>
        </r>
      </text>
    </comment>
  </commentList>
</comments>
</file>

<file path=xl/sharedStrings.xml><?xml version="1.0" encoding="utf-8"?>
<sst xmlns="http://schemas.openxmlformats.org/spreadsheetml/2006/main" count="140" uniqueCount="110">
  <si>
    <t xml:space="preserve">TRANSPORTATION SECTOR - MASTER DATA</t>
  </si>
  <si>
    <t xml:space="preserve">Last Updated: 2025-12-15</t>
  </si>
  <si>
    <t xml:space="preserve">Version: 1.0</t>
  </si>
  <si>
    <t xml:space="preserve">Year</t>
  </si>
  <si>
    <t xml:space="preserve">EV_Battery_Raw_USD_per_kWh</t>
  </si>
  <si>
    <t xml:space="preserve">Autonomous_Tech_Raw_USD_per_mile_capability</t>
  </si>
  <si>
    <t xml:space="preserve">Vehicle_Efficiency_Raw_USD_per_mile</t>
  </si>
  <si>
    <t xml:space="preserve">Ridesharing_Raw_USD_per_passenger_mile</t>
  </si>
  <si>
    <t xml:space="preserve">CPI_Index_2024=316.2</t>
  </si>
  <si>
    <t xml:space="preserve">EV_Battery_Real_2024_USD_per_kWh</t>
  </si>
  <si>
    <t xml:space="preserve">Autonomous_Tech_Real_2024_USD_per_mile_capability</t>
  </si>
  <si>
    <t xml:space="preserve">Vehicle_Efficiency_Real_2024_USD_per_mile</t>
  </si>
  <si>
    <t xml:space="preserve">Ridesharing_Real_2024_USD_per_passenger_mile</t>
  </si>
  <si>
    <t xml:space="preserve">EV_Battery_Quality_Energy_Density_Wh_kg</t>
  </si>
  <si>
    <t xml:space="preserve">Autonomous_Tech_Quality_Miles_per_Disengagement</t>
  </si>
  <si>
    <t xml:space="preserve">Vehicle_Efficiency_Quality_MPG</t>
  </si>
  <si>
    <t xml:space="preserve">Ridesharing_Quality_Platform_Efficiency</t>
  </si>
  <si>
    <t xml:space="preserve">EV_Battery_QA_Cost</t>
  </si>
  <si>
    <t xml:space="preserve">Autonomous_Tech_QA_Cost</t>
  </si>
  <si>
    <t xml:space="preserve">Vehicle_Efficiency_QA_Cost</t>
  </si>
  <si>
    <t xml:space="preserve">Ridesharing_QA_Cost</t>
  </si>
  <si>
    <t xml:space="preserve">Source_Primary</t>
  </si>
  <si>
    <t xml:space="preserve">Cross_Check_Source</t>
  </si>
  <si>
    <t xml:space="preserve">Notes</t>
  </si>
  <si>
    <t xml:space="preserve">Quality_Flag</t>
  </si>
  <si>
    <t xml:space="preserve">1990</t>
  </si>
  <si>
    <t xml:space="preserve">1991</t>
  </si>
  <si>
    <t xml:space="preserve">1992</t>
  </si>
  <si>
    <t xml:space="preserve">1993</t>
  </si>
  <si>
    <t xml:space="preserve">1994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</si>
  <si>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</si>
  <si>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</si>
  <si>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</si>
  <si>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</si>
  <si>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</si>
  <si>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</si>
  <si>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</si>
  <si>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</si>
  <si>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</si>
  <si>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</si>
  <si>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t xml:space="preserve">2005</t>
  </si>
  <si>
    <t xml:space="preserve">2006</t>
  </si>
  <si>
    <t xml:space="preserve">2007</t>
  </si>
  <si>
    <t xml:space="preserve">2008</t>
  </si>
  <si>
    <t xml:space="preserve">2009</t>
  </si>
  <si>
    <t xml:space="preserve">2010</t>
  </si>
  <si>
    <t xml:space="preserve">Partial data pre-2016</t>
  </si>
  <si>
    <t xml:space="preserve">2011</t>
  </si>
  <si>
    <t xml:space="preserve">2012</t>
  </si>
  <si>
    <t xml:space="preserve">2013</t>
  </si>
  <si>
    <t xml:space="preserve">2014</t>
  </si>
  <si>
    <t xml:space="preserve">2015</t>
  </si>
  <si>
    <t xml:space="preserve">2016</t>
  </si>
  <si>
    <t xml:space="preserve">BNEF + DOE + Industry</t>
  </si>
  <si>
    <t xml:space="preserve">Complete</t>
  </si>
  <si>
    <t xml:space="preserve">A</t>
  </si>
  <si>
    <t xml:space="preserve">2017</t>
  </si>
  <si>
    <t xml:space="preserve">2018</t>
  </si>
  <si>
    <t xml:space="preserve">2019</t>
  </si>
  <si>
    <t xml:space="preserve">2020</t>
  </si>
  <si>
    <t xml:space="preserve">2021</t>
  </si>
  <si>
    <t xml:space="preserve">2022</t>
  </si>
  <si>
    <t xml:space="preserve">2023</t>
  </si>
  <si>
    <t xml:space="preserve">2024</t>
  </si>
  <si>
    <t xml:space="preserve">INSTRUCTIONS:</t>
  </si>
  <si>
    <t xml:space="preserve">1. Enter raw data in BLUE columns with source citations in comments</t>
  </si>
  <si>
    <t xml:space="preserve">2. Enter CPI index (FRED series CPIAUCSL)</t>
  </si>
  <si>
    <t xml:space="preserve">3. Formulas calculate automatically (BLACK text)</t>
  </si>
  <si>
    <t xml:space="preserve">4. Yellow = estimated data</t>
  </si>
  <si>
    <t xml:space="preserve">5. Quality flags: A=Excellent, B=Good, C=Estimated</t>
  </si>
  <si>
    <t xml:space="preserve">6. Run recalc.py after changes!</t>
  </si>
  <si>
    <t xml:space="preserve">TRANSPORTATION SECTOR - INDEX CALCULATION</t>
  </si>
  <si>
    <t xml:space="preserve">COMPONENT WEIGHTS</t>
  </si>
  <si>
    <t xml:space="preserve">EV_Battery</t>
  </si>
  <si>
    <t xml:space="preserve">Autonomous_Tech</t>
  </si>
  <si>
    <t xml:space="preserve">Vehicle_Efficiency</t>
  </si>
  <si>
    <t xml:space="preserve">Ridesharing</t>
  </si>
  <si>
    <t xml:space="preserve">TOTAL (must = 1.0)</t>
  </si>
  <si>
    <t xml:space="preserve">DATA SOURCES BIBLIOGRAPHY</t>
  </si>
  <si>
    <t xml:space="preserve">Source_ID</t>
  </si>
  <si>
    <t xml:space="preserve">Source_Name</t>
  </si>
  <si>
    <t xml:space="preserve">Document_Title</t>
  </si>
  <si>
    <t xml:space="preserve">Publication_Date</t>
  </si>
  <si>
    <t xml:space="preserve">URL</t>
  </si>
  <si>
    <t xml:space="preserve">Access_Date</t>
  </si>
  <si>
    <t xml:space="preserve">Coverage_Years</t>
  </si>
  <si>
    <t xml:space="preserve">Reliability_Score</t>
  </si>
  <si>
    <t xml:space="preserve">TRANSPORTATION SECTOR METHODOLOGY SUMMARY</t>
  </si>
  <si>
    <t xml:space="preserve">See TRANSPORTATION_METHODOLOGY.md for complete documentation</t>
  </si>
  <si>
    <t xml:space="preserve">VERSION HISTORY</t>
  </si>
  <si>
    <t xml:space="preserve">Date</t>
  </si>
  <si>
    <t xml:space="preserve">Version</t>
  </si>
  <si>
    <t xml:space="preserve">Changes</t>
  </si>
  <si>
    <t xml:space="preserve">Impact</t>
  </si>
  <si>
    <t xml:space="preserve">Author</t>
  </si>
  <si>
    <t xml:space="preserve">2025-12-15</t>
  </si>
  <si>
    <t xml:space="preserve">v1.0</t>
  </si>
  <si>
    <t xml:space="preserve">Initial template creation</t>
  </si>
  <si>
    <t xml:space="preserve">Baseline</t>
  </si>
  <si>
    <t xml:space="preserve">Deflation Index LLC</t>
  </si>
  <si>
    <t xml:space="preserve">KEY ASSUMPTIONS</t>
  </si>
  <si>
    <t xml:space="preserve">Category</t>
  </si>
  <si>
    <t xml:space="preserve">Description</t>
  </si>
  <si>
    <t xml:space="preserve">Value</t>
  </si>
  <si>
    <t xml:space="preserve">Justification</t>
  </si>
  <si>
    <t xml:space="preserve">Source</t>
  </si>
  <si>
    <t xml:space="preserve">QUALITY ASSURANCE</t>
  </si>
  <si>
    <t xml:space="preserve">Last recalc.py run:</t>
  </si>
  <si>
    <t xml:space="preserve">2025-12-15 16:15</t>
  </si>
  <si>
    <t xml:space="preserve">Formula errors: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</si>
</sst>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"/>
    <numFmt numFmtId="166" formatCode="0.0"/>
    <numFmt numFmtId="167" formatCode="0"/>
    <numFmt numFmtId="168" formatCode="0.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Cambria"/>
      <family val="0"/>
      <charset val="1"/>
    </font>
    <font>
      <b val="true"/>
      <sz val="11"/>
      <name val="Cambria"/>
      <family val="0"/>
      <charset val="1"/>
    </font>
    <font>
      <sz val="11"/>
      <color rgb="FF0000FF"/>
      <name val="Cambria"/>
      <family val="0"/>
      <charset val="1"/>
    </font>
    <font>
      <sz val="11"/>
      <color rgb="FF000000"/>
      <name val="Cambria"/>
      <family val="0"/>
      <charset val="1"/>
    </font>
    <font>
      <b val="true"/>
      <sz val="12"/>
      <color rgb="FFFF0000"/>
      <name val="Cambria"/>
      <family val="0"/>
      <charset val="1"/>
    </font>
    <font>
      <sz val="10"/>
      <name val="Arial"/>
      <family val="2"/>
    </font>
    <font>
      <i val="true"/>
      <sz val="11"/>
      <name val="Cambria"/>
      <family val="0"/>
      <charset val="1"/>
    </font>
    <font>
      <b val="true"/>
      <sz val="14"/>
      <color rgb="FF00FF00"/>
      <name val="Cambria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3D3D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"/>
    <col collapsed="false" customWidth="true" hidden="false" outlineLevel="0" max="19" min="2" style="1" width="15"/>
    <col collapsed="false" customWidth="true" hidden="false" outlineLevel="0" max="20" min="20" style="1" width="35"/>
    <col collapsed="false" customWidth="true" hidden="false" outlineLevel="0" max="22" min="21" style="1" width="15"/>
  </cols>
  <sheetData>
    <row r="1" customFormat="false" ht="17.25" hidden="false" customHeight="true" outlineLevel="0" collapsed="false">
      <c r="A1" s="2" t="s">
        <v>0</v>
      </c>
    </row>
    <row r="2" customFormat="false" ht="15" hidden="false" customHeight="true" outlineLevel="0" collapsed="false">
      <c r="A2" s="1" t="s">
        <v>1</v>
      </c>
    </row>
    <row r="3" customFormat="false" ht="15" hidden="false" customHeight="true" outlineLevel="0" collapsed="false">
      <c r="A3" s="1" t="s">
        <v>2</v>
      </c>
    </row>
    <row r="5" customFormat="false" ht="54.75" hidden="false" customHeight="true" outlineLevel="0" collapsed="false">
      <c r="A5" s="3" t="s">
        <v>3</v>
      </c>
      <c r="B5" s="3" t="s">
        <v>4</v>
      </c>
      <c r="C5" s="3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3" t="s">
        <v>15</v>
      </c>
      <c r="N5" s="3" t="s">
        <v>16</v>
      </c>
      <c r="O5" s="3" t="s">
        <v>17</v>
      </c>
      <c r="P5" s="3" t="s">
        <v>18</v>
      </c>
      <c r="Q5" s="3" t="s">
        <v>19</v>
      </c>
      <c r="R5" s="3" t="s">
        <v>20</v>
      </c>
      <c r="S5" s="3" t="s">
        <v>21</v>
      </c>
      <c r="T5" s="3" t="s">
        <v>22</v>
      </c>
      <c r="U5" s="3" t="s">
        <v>23</v>
      </c>
      <c r="V5" s="3" t="s">
        <v>24</v>
      </c>
    </row>
    <row r="6" customFormat="false" ht="15" hidden="false" customHeight="true" outlineLevel="0" collapsed="false">
      <c r="A6" s="4" t="s">
        <v>25</v>
      </c>
    </row>
    <row r="7" customFormat="false" ht="15" hidden="false" customHeight="true" outlineLevel="0" collapsed="false">
      <c r="A7" s="4" t="s">
        <v>26</v>
      </c>
    </row>
    <row r="8" customFormat="false" ht="15" hidden="false" customHeight="true" outlineLevel="0" collapsed="false">
      <c r="A8" s="4" t="s">
        <v>27</v>
      </c>
    </row>
    <row r="9" customFormat="false" ht="15" hidden="false" customHeight="true" outlineLevel="0" collapsed="false">
      <c r="A9" s="4" t="s">
        <v>28</v>
      </c>
    </row>
    <row r="10" customFormat="false" ht="15" hidden="false" customHeight="true" outlineLevel="0" collapsed="false">
      <c r="A10" s="4" t="s">
        <v>29</v>
      </c>
    </row>
    <row r="11" customFormat="false" ht="15" hidden="false" customHeight="true" outlineLevel="0" collapsed="false">
      <c r="A11" s="4" t="s">
        <v>30</v>
      </c>
    </row>
    <row r="12" customFormat="false" ht="15" hidden="false" customHeight="true" outlineLevel="0" collapsed="false">
      <c r="A12" s="4" t="s">
        <v>31</v>
      </c>
    </row>
    <row r="13" customFormat="false" ht="15" hidden="false" customHeight="true" outlineLevel="0" collapsed="false">
      <c r="A13" s="4" t="s">
        <v>32</v>
      </c>
    </row>
    <row r="14" customFormat="false" ht="15" hidden="false" customHeight="true" outlineLevel="0" collapsed="false">
      <c r="A14" s="4" t="s">
        <v>33</v>
      </c>
    </row>
    <row r="15" customFormat="false" ht="15" hidden="false" customHeight="true" outlineLevel="0" collapsed="false">
      <c r="A15" s="4" t="s">
        <v>34</v>
      </c>
    </row>
    <row r="16" customFormat="false" ht="15" hidden="false" customHeight="true" outlineLevel="0" collapsed="false">
      <c r="A16" s="4" t="s">
        <v>35</v>
      </c>
    </row>
    <row r="17" customFormat="false" ht="15" hidden="false" customHeight="true" outlineLevel="0" collapsed="false">
      <c r="A17" s="4" t="s">
        <v>36</v>
      </c>
    </row>
    <row r="18" customFormat="false" ht="15" hidden="false" customHeight="true" outlineLevel="0" collapsed="false">
      <c r="A18" s="4" t="s">
        <v>37</v>
      </c>
    </row>
    <row r="19" customFormat="false" ht="15" hidden="false" customHeight="true" outlineLevel="0" collapsed="false">
      <c r="A19" s="4" t="s">
        <v>38</v>
      </c>
    </row>
    <row r="20" customFormat="false" ht="15" hidden="false" customHeight="true" outlineLevel="0" collapsed="false">
      <c r="A20" s="4" t="s">
        <v>39</v>
      </c>
    </row>
    <row r="21" customFormat="false" ht="15" hidden="false" customHeight="true" outlineLevel="0" collapsed="false">
      <c r="A21" s="4" t="s">
        <v>40</v>
      </c>
    </row>
    <row r="22" customFormat="false" ht="15" hidden="false" customHeight="true" outlineLevel="0" collapsed="false">
      <c r="A22" s="4" t="s">
        <v>41</v>
      </c>
    </row>
    <row r="23" customFormat="false" ht="15" hidden="false" customHeight="true" outlineLevel="0" collapsed="false">
      <c r="A23" s="4" t="s">
        <v>42</v>
      </c>
    </row>
    <row r="24" customFormat="false" ht="15" hidden="false" customHeight="true" outlineLevel="0" collapsed="false">
      <c r="A24" s="4" t="s">
        <v>43</v>
      </c>
    </row>
    <row r="25" customFormat="false" ht="15" hidden="false" customHeight="true" outlineLevel="0" collapsed="false">
      <c r="A25" s="4" t="s">
        <v>44</v>
      </c>
    </row>
    <row r="26" customFormat="false" ht="15" hidden="false" customHeight="true" outlineLevel="0" collapsed="false">
      <c r="A26" s="4" t="s">
        <v>45</v>
      </c>
      <c r="B26" s="5" t="n">
        <v>1160</v>
      </c>
      <c r="C26" s="6"/>
      <c r="D26" s="5" t="n">
        <v>0.3</v>
      </c>
      <c r="E26" s="6"/>
      <c r="F26" s="7" t="n">
        <v>218.1</v>
      </c>
      <c r="G26" s="8" t="n">
        <f aca="false">C26*($F$40/$F26)</f>
        <v>0</v>
      </c>
      <c r="H26" s="9"/>
      <c r="I26" s="8" t="n">
        <f aca="false">E26*($F$40/$F26)</f>
        <v>0</v>
      </c>
      <c r="J26" s="9"/>
      <c r="K26" s="10" t="n">
        <v>150</v>
      </c>
      <c r="L26" s="11"/>
      <c r="M26" s="10" t="n">
        <v>30</v>
      </c>
      <c r="N26" s="11"/>
      <c r="O26" s="8" t="n">
        <f aca="false">G26*(K26/$K$40)^0.5</f>
        <v>0</v>
      </c>
      <c r="P26" s="9"/>
      <c r="Q26" s="8" t="s">
        <v>46</v>
      </c>
      <c r="R26" s="9"/>
    </row>
    <row r="27" customFormat="false" ht="15" hidden="false" customHeight="true" outlineLevel="0" collapsed="false">
      <c r="A27" s="4" t="s">
        <v>47</v>
      </c>
      <c r="B27" s="5" t="n">
        <v>900</v>
      </c>
      <c r="C27" s="6"/>
      <c r="D27" s="5" t="n">
        <v>0.28</v>
      </c>
      <c r="E27" s="6"/>
      <c r="F27" s="7" t="n">
        <v>224.9</v>
      </c>
      <c r="G27" s="8" t="n">
        <f aca="false">C27*($F$40/$F27)</f>
        <v>0</v>
      </c>
      <c r="H27" s="9"/>
      <c r="I27" s="8" t="n">
        <f aca="false">E27*($F$40/$F27)</f>
        <v>0</v>
      </c>
      <c r="J27" s="9"/>
      <c r="K27" s="10" t="n">
        <v>160</v>
      </c>
      <c r="L27" s="11"/>
      <c r="M27" s="10" t="n">
        <v>31</v>
      </c>
      <c r="N27" s="11"/>
      <c r="O27" s="8" t="n">
        <f aca="false">G27*(K27/$K$40)^0.5</f>
        <v>0</v>
      </c>
      <c r="P27" s="9"/>
      <c r="Q27" s="8" t="s">
        <v>46</v>
      </c>
      <c r="R27" s="9"/>
    </row>
    <row r="28" customFormat="false" ht="15" hidden="false" customHeight="true" outlineLevel="0" collapsed="false">
      <c r="A28" s="4" t="s">
        <v>48</v>
      </c>
      <c r="B28" s="5" t="n">
        <v>700</v>
      </c>
      <c r="C28" s="6"/>
      <c r="D28" s="5" t="n">
        <v>0.27</v>
      </c>
      <c r="E28" s="6"/>
      <c r="F28" s="7" t="n">
        <v>229.6</v>
      </c>
      <c r="G28" s="8" t="n">
        <f aca="false">C28*($F$40/$F28)</f>
        <v>0</v>
      </c>
      <c r="H28" s="9"/>
      <c r="I28" s="8" t="n">
        <f aca="false">E28*($F$40/$F28)</f>
        <v>0</v>
      </c>
      <c r="J28" s="9"/>
      <c r="K28" s="10" t="n">
        <v>170</v>
      </c>
      <c r="L28" s="11"/>
      <c r="M28" s="10" t="n">
        <v>32</v>
      </c>
      <c r="N28" s="11"/>
      <c r="O28" s="8" t="n">
        <f aca="false">G28*(K28/$K$40)^0.5</f>
        <v>0</v>
      </c>
      <c r="P28" s="9"/>
      <c r="Q28" s="8" t="s">
        <v>46</v>
      </c>
      <c r="R28" s="9"/>
    </row>
    <row r="29" customFormat="false" ht="15" hidden="false" customHeight="true" outlineLevel="0" collapsed="false">
      <c r="A29" s="4" t="s">
        <v>49</v>
      </c>
      <c r="B29" s="5" t="n">
        <v>600</v>
      </c>
      <c r="C29" s="6"/>
      <c r="D29" s="5" t="n">
        <v>0.26</v>
      </c>
      <c r="E29" s="6"/>
      <c r="F29" s="7" t="n">
        <v>233</v>
      </c>
      <c r="G29" s="8" t="n">
        <f aca="false">C29*($F$40/$F29)</f>
        <v>0</v>
      </c>
      <c r="H29" s="9"/>
      <c r="I29" s="8" t="n">
        <f aca="false">E29*($F$40/$F29)</f>
        <v>0</v>
      </c>
      <c r="J29" s="9"/>
      <c r="K29" s="10" t="n">
        <v>180</v>
      </c>
      <c r="L29" s="11"/>
      <c r="M29" s="10" t="n">
        <v>33</v>
      </c>
      <c r="N29" s="11"/>
      <c r="O29" s="8" t="n">
        <f aca="false">G29*(K29/$K$40)^0.5</f>
        <v>0</v>
      </c>
      <c r="P29" s="9"/>
      <c r="Q29" s="8" t="s">
        <v>46</v>
      </c>
      <c r="R29" s="9"/>
    </row>
    <row r="30" customFormat="false" ht="15" hidden="false" customHeight="true" outlineLevel="0" collapsed="false">
      <c r="A30" s="4" t="s">
        <v>50</v>
      </c>
      <c r="B30" s="5" t="n">
        <v>410</v>
      </c>
      <c r="C30" s="6"/>
      <c r="D30" s="5" t="n">
        <v>0.25</v>
      </c>
      <c r="E30" s="6"/>
      <c r="F30" s="7" t="n">
        <v>236.7</v>
      </c>
      <c r="G30" s="8" t="n">
        <f aca="false">C30*($F$40/$F30)</f>
        <v>0</v>
      </c>
      <c r="H30" s="9"/>
      <c r="I30" s="8" t="n">
        <f aca="false">E30*($F$40/$F30)</f>
        <v>0</v>
      </c>
      <c r="J30" s="9"/>
      <c r="K30" s="10" t="n">
        <v>190</v>
      </c>
      <c r="L30" s="11"/>
      <c r="M30" s="10" t="n">
        <v>34</v>
      </c>
      <c r="N30" s="11"/>
      <c r="O30" s="8" t="n">
        <f aca="false">G30*(K30/$K$40)^0.5</f>
        <v>0</v>
      </c>
      <c r="P30" s="9"/>
      <c r="Q30" s="8" t="s">
        <v>46</v>
      </c>
      <c r="R30" s="9"/>
    </row>
    <row r="31" customFormat="false" ht="15" hidden="false" customHeight="true" outlineLevel="0" collapsed="false">
      <c r="A31" s="4" t="s">
        <v>51</v>
      </c>
      <c r="B31" s="5" t="n">
        <v>350</v>
      </c>
      <c r="C31" s="6"/>
      <c r="D31" s="5" t="n">
        <v>0.24</v>
      </c>
      <c r="E31" s="6"/>
      <c r="F31" s="7" t="n">
        <v>237</v>
      </c>
      <c r="G31" s="8" t="n">
        <f aca="false">C31*($F$40/$F31)</f>
        <v>0</v>
      </c>
      <c r="H31" s="9"/>
      <c r="I31" s="8" t="n">
        <f aca="false">E31*($F$40/$F31)</f>
        <v>0</v>
      </c>
      <c r="J31" s="9"/>
      <c r="K31" s="10" t="n">
        <v>200</v>
      </c>
      <c r="L31" s="11"/>
      <c r="M31" s="10" t="n">
        <v>35</v>
      </c>
      <c r="N31" s="11"/>
      <c r="O31" s="8" t="n">
        <f aca="false">G31*(K31/$K$40)^0.5</f>
        <v>0</v>
      </c>
      <c r="P31" s="9"/>
      <c r="Q31" s="8" t="s">
        <v>46</v>
      </c>
      <c r="R31" s="9"/>
    </row>
    <row r="32" customFormat="false" ht="15" hidden="false" customHeight="true" outlineLevel="0" collapsed="false">
      <c r="A32" s="4" t="s">
        <v>52</v>
      </c>
      <c r="B32" s="5" t="n">
        <v>273</v>
      </c>
      <c r="C32" s="5" t="n">
        <v>2.5</v>
      </c>
      <c r="D32" s="5" t="n">
        <v>0.23</v>
      </c>
      <c r="E32" s="5" t="n">
        <v>1.4</v>
      </c>
      <c r="F32" s="7" t="n">
        <v>240</v>
      </c>
      <c r="G32" s="8" t="n">
        <f aca="false">C32*($F$40/$F32)</f>
        <v>3.29375</v>
      </c>
      <c r="H32" s="8" t="n">
        <f aca="false">D32*($F$40/$F32)</f>
        <v>0.303025</v>
      </c>
      <c r="I32" s="8" t="n">
        <f aca="false">E32*($F$40/$F32)</f>
        <v>1.8445</v>
      </c>
      <c r="J32" s="8" t="n">
        <f aca="false">F32*($F$40/$F32)</f>
        <v>316.2</v>
      </c>
      <c r="K32" s="10" t="n">
        <v>210</v>
      </c>
      <c r="L32" s="10" t="n">
        <v>8000</v>
      </c>
      <c r="M32" s="10" t="n">
        <v>36</v>
      </c>
      <c r="N32" s="10" t="n">
        <v>0.7</v>
      </c>
      <c r="O32" s="8" t="n">
        <f aca="false">G32*(K32/$K$40)^0.5</f>
        <v>2.75574896239661</v>
      </c>
      <c r="P32" s="8" t="s">
        <v>53</v>
      </c>
      <c r="Q32" s="8" t="s">
        <v>54</v>
      </c>
      <c r="R32" s="8" t="s">
        <v>55</v>
      </c>
    </row>
    <row r="33" customFormat="false" ht="15" hidden="false" customHeight="true" outlineLevel="0" collapsed="false">
      <c r="A33" s="4" t="s">
        <v>56</v>
      </c>
      <c r="B33" s="5" t="n">
        <v>208</v>
      </c>
      <c r="C33" s="5" t="n">
        <v>2</v>
      </c>
      <c r="D33" s="5" t="n">
        <v>0.22</v>
      </c>
      <c r="E33" s="5" t="n">
        <v>1.3</v>
      </c>
      <c r="F33" s="7" t="n">
        <v>245.1</v>
      </c>
      <c r="G33" s="8" t="n">
        <f aca="false">C33*($F$40/$F33)</f>
        <v>2.58017135862913</v>
      </c>
      <c r="H33" s="8" t="n">
        <f aca="false">D33*($F$40/$F33)</f>
        <v>0.283818849449204</v>
      </c>
      <c r="I33" s="8" t="n">
        <f aca="false">E33*($F$40/$F33)</f>
        <v>1.67711138310894</v>
      </c>
      <c r="J33" s="8" t="n">
        <f aca="false">F33*($F$40/$F33)</f>
        <v>316.2</v>
      </c>
      <c r="K33" s="10" t="n">
        <v>220</v>
      </c>
      <c r="L33" s="10" t="n">
        <v>10000</v>
      </c>
      <c r="M33" s="10" t="n">
        <v>37</v>
      </c>
      <c r="N33" s="10" t="n">
        <v>0.72</v>
      </c>
      <c r="O33" s="8" t="n">
        <f aca="false">G33*(K33/$K$40)^0.5</f>
        <v>2.20952674629344</v>
      </c>
      <c r="P33" s="8" t="s">
        <v>53</v>
      </c>
      <c r="Q33" s="8" t="s">
        <v>54</v>
      </c>
      <c r="R33" s="8" t="s">
        <v>55</v>
      </c>
    </row>
    <row r="34" customFormat="false" ht="15" hidden="false" customHeight="true" outlineLevel="0" collapsed="false">
      <c r="A34" s="4" t="s">
        <v>57</v>
      </c>
      <c r="B34" s="5" t="n">
        <v>176</v>
      </c>
      <c r="C34" s="5" t="n">
        <v>1.6</v>
      </c>
      <c r="D34" s="5" t="n">
        <v>0.21</v>
      </c>
      <c r="E34" s="5" t="n">
        <v>1.2</v>
      </c>
      <c r="F34" s="7" t="n">
        <v>251.1</v>
      </c>
      <c r="G34" s="8" t="n">
        <f aca="false">C34*($F$40/$F34)</f>
        <v>2.01481481481482</v>
      </c>
      <c r="H34" s="8" t="n">
        <f aca="false">D34*($F$40/$F34)</f>
        <v>0.264444444444444</v>
      </c>
      <c r="I34" s="8" t="n">
        <f aca="false">E34*($F$40/$F34)</f>
        <v>1.51111111111111</v>
      </c>
      <c r="J34" s="8" t="n">
        <f aca="false">F34*($F$40/$F34)</f>
        <v>316.2</v>
      </c>
      <c r="K34" s="10" t="n">
        <v>230</v>
      </c>
      <c r="L34" s="10" t="n">
        <v>12000</v>
      </c>
      <c r="M34" s="10" t="n">
        <v>38</v>
      </c>
      <c r="N34" s="10" t="n">
        <v>0.74</v>
      </c>
      <c r="O34" s="8" t="n">
        <f aca="false">G34*(K34/$K$40)^0.5</f>
        <v>1.76416184984954</v>
      </c>
      <c r="P34" s="8" t="s">
        <v>53</v>
      </c>
      <c r="Q34" s="8" t="s">
        <v>54</v>
      </c>
      <c r="R34" s="8" t="s">
        <v>55</v>
      </c>
    </row>
    <row r="35" customFormat="false" ht="15" hidden="false" customHeight="true" outlineLevel="0" collapsed="false">
      <c r="A35" s="4" t="s">
        <v>58</v>
      </c>
      <c r="B35" s="5" t="n">
        <v>156</v>
      </c>
      <c r="C35" s="5" t="n">
        <v>1.3</v>
      </c>
      <c r="D35" s="5" t="n">
        <v>0.2</v>
      </c>
      <c r="E35" s="5" t="n">
        <v>1.1</v>
      </c>
      <c r="F35" s="7" t="n">
        <v>255.7</v>
      </c>
      <c r="G35" s="8" t="n">
        <f aca="false">C35*($F$40/$F35)</f>
        <v>1.60758701603442</v>
      </c>
      <c r="H35" s="8" t="n">
        <f aca="false">D35*($F$40/$F35)</f>
        <v>0.24732107938991</v>
      </c>
      <c r="I35" s="8" t="n">
        <f aca="false">E35*($F$40/$F35)</f>
        <v>1.36026593664451</v>
      </c>
      <c r="J35" s="8" t="n">
        <f aca="false">F35*($F$40/$F35)</f>
        <v>316.2</v>
      </c>
      <c r="K35" s="10" t="n">
        <v>240</v>
      </c>
      <c r="L35" s="10" t="n">
        <v>15000</v>
      </c>
      <c r="M35" s="10" t="n">
        <v>39</v>
      </c>
      <c r="N35" s="10" t="n">
        <v>0.76</v>
      </c>
      <c r="O35" s="8" t="n">
        <f aca="false">G35*(K35/$K$40)^0.5</f>
        <v>1.4378695390396</v>
      </c>
      <c r="P35" s="8" t="s">
        <v>53</v>
      </c>
      <c r="Q35" s="8" t="s">
        <v>54</v>
      </c>
      <c r="R35" s="8" t="s">
        <v>55</v>
      </c>
    </row>
    <row r="36" customFormat="false" ht="15" hidden="false" customHeight="true" outlineLevel="0" collapsed="false">
      <c r="A36" s="4" t="s">
        <v>59</v>
      </c>
      <c r="B36" s="5" t="n">
        <v>149</v>
      </c>
      <c r="C36" s="5" t="n">
        <v>1.1</v>
      </c>
      <c r="D36" s="5" t="n">
        <v>0.19</v>
      </c>
      <c r="E36" s="5" t="n">
        <v>1</v>
      </c>
      <c r="F36" s="7" t="n">
        <v>258.8</v>
      </c>
      <c r="G36" s="8" t="n">
        <f aca="false">C36*($F$40/$F36)</f>
        <v>1.34397217928903</v>
      </c>
      <c r="H36" s="8" t="n">
        <f aca="false">D36*($F$40/$F36)</f>
        <v>0.232140649149923</v>
      </c>
      <c r="I36" s="8" t="n">
        <f aca="false">E36*($F$40/$F36)</f>
        <v>1.22179289026275</v>
      </c>
      <c r="J36" s="8" t="n">
        <f aca="false">F36*($F$40/$F36)</f>
        <v>316.2</v>
      </c>
      <c r="K36" s="10" t="n">
        <v>250</v>
      </c>
      <c r="L36" s="10" t="n">
        <v>20000</v>
      </c>
      <c r="M36" s="10" t="n">
        <v>40</v>
      </c>
      <c r="N36" s="10" t="n">
        <v>0.78</v>
      </c>
      <c r="O36" s="8" t="n">
        <f aca="false">G36*(K36/$K$40)^0.5</f>
        <v>1.2268731320933</v>
      </c>
      <c r="P36" s="8" t="s">
        <v>53</v>
      </c>
      <c r="Q36" s="8" t="s">
        <v>54</v>
      </c>
      <c r="R36" s="8" t="s">
        <v>55</v>
      </c>
    </row>
    <row r="37" customFormat="false" ht="15" hidden="false" customHeight="true" outlineLevel="0" collapsed="false">
      <c r="A37" s="4" t="s">
        <v>60</v>
      </c>
      <c r="B37" s="5" t="n">
        <v>140</v>
      </c>
      <c r="C37" s="5" t="n">
        <v>0.9</v>
      </c>
      <c r="D37" s="5" t="n">
        <v>0.18</v>
      </c>
      <c r="E37" s="5" t="n">
        <v>0.95</v>
      </c>
      <c r="F37" s="7" t="n">
        <v>271</v>
      </c>
      <c r="G37" s="8" t="n">
        <f aca="false">C37*($F$40/$F37)</f>
        <v>1.05011070110701</v>
      </c>
      <c r="H37" s="8" t="n">
        <f aca="false">D37*($F$40/$F37)</f>
        <v>0.210022140221402</v>
      </c>
      <c r="I37" s="8" t="n">
        <f aca="false">E37*($F$40/$F37)</f>
        <v>1.10845018450184</v>
      </c>
      <c r="J37" s="8" t="n">
        <f aca="false">F37*($F$40/$F37)</f>
        <v>316.2</v>
      </c>
      <c r="K37" s="10" t="n">
        <v>260</v>
      </c>
      <c r="L37" s="10" t="n">
        <v>25000</v>
      </c>
      <c r="M37" s="10" t="n">
        <v>41</v>
      </c>
      <c r="N37" s="10" t="n">
        <v>0.8</v>
      </c>
      <c r="O37" s="8" t="n">
        <f aca="false">G37*(K37/$K$40)^0.5</f>
        <v>0.97759986018592</v>
      </c>
      <c r="P37" s="8" t="s">
        <v>53</v>
      </c>
      <c r="Q37" s="8" t="s">
        <v>54</v>
      </c>
      <c r="R37" s="8" t="s">
        <v>55</v>
      </c>
    </row>
    <row r="38" customFormat="false" ht="15" hidden="false" customHeight="true" outlineLevel="0" collapsed="false">
      <c r="A38" s="4" t="s">
        <v>61</v>
      </c>
      <c r="B38" s="5" t="n">
        <v>151</v>
      </c>
      <c r="C38" s="5" t="n">
        <v>0.75</v>
      </c>
      <c r="D38" s="5" t="n">
        <v>0.17</v>
      </c>
      <c r="E38" s="5" t="n">
        <v>0.9</v>
      </c>
      <c r="F38" s="7" t="n">
        <v>292.7</v>
      </c>
      <c r="G38" s="8" t="n">
        <f aca="false">C38*($F$40/$F38)</f>
        <v>0.810215237444482</v>
      </c>
      <c r="H38" s="8" t="n">
        <f aca="false">D38*($F$40/$F38)</f>
        <v>0.183648787154083</v>
      </c>
      <c r="I38" s="8" t="n">
        <f aca="false">E38*($F$40/$F38)</f>
        <v>0.972258284933379</v>
      </c>
      <c r="J38" s="8" t="n">
        <f aca="false">F38*($F$40/$F38)</f>
        <v>316.2</v>
      </c>
      <c r="K38" s="10" t="n">
        <v>270</v>
      </c>
      <c r="L38" s="10" t="n">
        <v>30000</v>
      </c>
      <c r="M38" s="10" t="n">
        <v>42</v>
      </c>
      <c r="N38" s="10" t="n">
        <v>0.81</v>
      </c>
      <c r="O38" s="8" t="n">
        <f aca="false">G38*(K38/$K$40)^0.5</f>
        <v>0.768637663589612</v>
      </c>
      <c r="P38" s="8" t="s">
        <v>53</v>
      </c>
      <c r="Q38" s="8" t="s">
        <v>54</v>
      </c>
      <c r="R38" s="8" t="s">
        <v>55</v>
      </c>
    </row>
    <row r="39" customFormat="false" ht="15" hidden="false" customHeight="true" outlineLevel="0" collapsed="false">
      <c r="A39" s="4" t="s">
        <v>62</v>
      </c>
      <c r="B39" s="5" t="n">
        <v>149</v>
      </c>
      <c r="C39" s="5" t="n">
        <v>0.6</v>
      </c>
      <c r="D39" s="5" t="n">
        <v>0.16</v>
      </c>
      <c r="E39" s="5" t="n">
        <v>0.85</v>
      </c>
      <c r="F39" s="7" t="n">
        <v>304.7</v>
      </c>
      <c r="G39" s="8" t="n">
        <f aca="false">C39*($F$40/$F39)</f>
        <v>0.62264522481129</v>
      </c>
      <c r="H39" s="8" t="n">
        <f aca="false">D39*($F$40/$F39)</f>
        <v>0.166038726616344</v>
      </c>
      <c r="I39" s="8" t="n">
        <f aca="false">E39*($F$40/$F39)</f>
        <v>0.882080735149327</v>
      </c>
      <c r="J39" s="8" t="n">
        <f aca="false">F39*($F$40/$F39)</f>
        <v>316.2</v>
      </c>
      <c r="K39" s="10" t="n">
        <v>280</v>
      </c>
      <c r="L39" s="10" t="n">
        <v>40000</v>
      </c>
      <c r="M39" s="10" t="n">
        <v>43</v>
      </c>
      <c r="N39" s="10" t="n">
        <v>0.83</v>
      </c>
      <c r="O39" s="8" t="n">
        <f aca="false">G39*(K39/$K$40)^0.5</f>
        <v>0.601532435463748</v>
      </c>
      <c r="P39" s="8" t="s">
        <v>53</v>
      </c>
      <c r="Q39" s="8" t="s">
        <v>54</v>
      </c>
      <c r="R39" s="8" t="s">
        <v>55</v>
      </c>
    </row>
    <row r="40" customFormat="false" ht="15" hidden="false" customHeight="true" outlineLevel="0" collapsed="false">
      <c r="A40" s="4" t="s">
        <v>63</v>
      </c>
      <c r="B40" s="5" t="n">
        <v>139</v>
      </c>
      <c r="C40" s="5" t="n">
        <v>0.5</v>
      </c>
      <c r="D40" s="5" t="n">
        <v>0.15</v>
      </c>
      <c r="E40" s="5" t="n">
        <v>0.8</v>
      </c>
      <c r="F40" s="7" t="n">
        <v>316.2</v>
      </c>
      <c r="G40" s="8" t="n">
        <f aca="false">C40*($F$40/$F40)</f>
        <v>0.5</v>
      </c>
      <c r="H40" s="8" t="n">
        <f aca="false">D40*($F$40/$F40)</f>
        <v>0.15</v>
      </c>
      <c r="I40" s="8" t="n">
        <f aca="false">E40*($F$40/$F40)</f>
        <v>0.8</v>
      </c>
      <c r="J40" s="8" t="n">
        <f aca="false">F40*($F$40/$F40)</f>
        <v>316.2</v>
      </c>
      <c r="K40" s="10" t="n">
        <v>300</v>
      </c>
      <c r="L40" s="10" t="n">
        <v>50000</v>
      </c>
      <c r="M40" s="10" t="n">
        <v>45</v>
      </c>
      <c r="N40" s="10" t="n">
        <v>0.85</v>
      </c>
      <c r="O40" s="8" t="n">
        <f aca="false">G40*(K40/$K$40)^0.5</f>
        <v>0.5</v>
      </c>
      <c r="P40" s="8" t="s">
        <v>53</v>
      </c>
      <c r="Q40" s="8" t="s">
        <v>54</v>
      </c>
      <c r="R40" s="8" t="s">
        <v>55</v>
      </c>
    </row>
    <row r="42" customFormat="false" ht="15" hidden="false" customHeight="true" outlineLevel="0" collapsed="false">
      <c r="A42" s="12" t="s">
        <v>64</v>
      </c>
    </row>
    <row r="43" customFormat="false" ht="15" hidden="false" customHeight="true" outlineLevel="0" collapsed="false">
      <c r="A43" s="1" t="s">
        <v>65</v>
      </c>
    </row>
    <row r="44" customFormat="false" ht="15" hidden="false" customHeight="true" outlineLevel="0" collapsed="false">
      <c r="A44" s="1" t="s">
        <v>66</v>
      </c>
    </row>
    <row r="45" customFormat="false" ht="15" hidden="false" customHeight="true" outlineLevel="0" collapsed="false">
      <c r="A45" s="1" t="s">
        <v>67</v>
      </c>
    </row>
    <row r="46" customFormat="false" ht="15" hidden="false" customHeight="true" outlineLevel="0" collapsed="false">
      <c r="A46" s="1" t="s">
        <v>68</v>
      </c>
    </row>
    <row r="47" customFormat="false" ht="15" hidden="false" customHeight="true" outlineLevel="0" collapsed="false">
      <c r="A47" s="1" t="s">
        <v>69</v>
      </c>
    </row>
    <row r="48" customFormat="false" ht="15" hidden="false" customHeight="true" outlineLevel="0" collapsed="false">
      <c r="A48" s="1" t="s">
        <v>70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25" hidden="false" customHeight="true" outlineLevel="0" collapsed="false">
      <c r="A1" s="2" t="s">
        <v>71</v>
      </c>
    </row>
    <row r="3" customFormat="false" ht="15" hidden="false" customHeight="true" outlineLevel="0" collapsed="false">
      <c r="A3" s="13" t="s">
        <v>72</v>
      </c>
    </row>
    <row r="4" customFormat="false" ht="15" hidden="false" customHeight="true" outlineLevel="0" collapsed="false">
      <c r="A4" s="1" t="s">
        <v>73</v>
      </c>
      <c r="B4" s="14" t="n">
        <v>0.6</v>
      </c>
    </row>
    <row r="5" customFormat="false" ht="15" hidden="false" customHeight="true" outlineLevel="0" collapsed="false">
      <c r="A5" s="1" t="s">
        <v>74</v>
      </c>
      <c r="B5" s="14" t="n">
        <v>0.25</v>
      </c>
    </row>
    <row r="6" customFormat="false" ht="15" hidden="false" customHeight="true" outlineLevel="0" collapsed="false">
      <c r="A6" s="1" t="s">
        <v>75</v>
      </c>
      <c r="B6" s="14" t="n">
        <v>0.1</v>
      </c>
    </row>
    <row r="7" customFormat="false" ht="15" hidden="false" customHeight="true" outlineLevel="0" collapsed="false">
      <c r="A7" s="1" t="s">
        <v>76</v>
      </c>
      <c r="B7" s="14" t="n">
        <v>0.05</v>
      </c>
    </row>
    <row r="8" customFormat="false" ht="15" hidden="false" customHeight="true" outlineLevel="0" collapsed="false">
      <c r="A8" s="1" t="s">
        <v>77</v>
      </c>
      <c r="B8" s="15" t="n">
        <f aca="false">SUM(B4:B7)</f>
        <v>1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9" min="1" style="1" width="20"/>
  </cols>
  <sheetData>
    <row r="1" customFormat="false" ht="17.25" hidden="false" customHeight="true" outlineLevel="0" collapsed="false">
      <c r="A1" s="2" t="s">
        <v>78</v>
      </c>
    </row>
    <row r="3" customFormat="false" ht="15" hidden="false" customHeight="true" outlineLevel="0" collapsed="false">
      <c r="A3" s="16" t="s">
        <v>79</v>
      </c>
      <c r="B3" s="16" t="s">
        <v>80</v>
      </c>
      <c r="C3" s="16" t="s">
        <v>81</v>
      </c>
      <c r="D3" s="16" t="s">
        <v>82</v>
      </c>
      <c r="E3" s="16" t="s">
        <v>83</v>
      </c>
      <c r="F3" s="16" t="s">
        <v>84</v>
      </c>
      <c r="G3" s="16" t="s">
        <v>85</v>
      </c>
      <c r="H3" s="16" t="s">
        <v>86</v>
      </c>
      <c r="I3" s="16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80"/>
  </cols>
  <sheetData>
    <row r="1" customFormat="false" ht="17.25" hidden="false" customHeight="true" outlineLevel="0" collapsed="false">
      <c r="A1" s="2" t="s">
        <v>87</v>
      </c>
    </row>
    <row r="3" customFormat="false" ht="15" hidden="false" customHeight="true" outlineLevel="0" collapsed="false">
      <c r="A3" s="17" t="s">
        <v>88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25"/>
  </cols>
  <sheetData>
    <row r="1" customFormat="false" ht="17.25" hidden="false" customHeight="true" outlineLevel="0" collapsed="false">
      <c r="A1" s="2" t="s">
        <v>89</v>
      </c>
    </row>
    <row r="3" customFormat="false" ht="15" hidden="false" customHeight="true" outlineLevel="0" collapsed="false">
      <c r="A3" s="16" t="s">
        <v>90</v>
      </c>
      <c r="B3" s="16" t="s">
        <v>91</v>
      </c>
      <c r="C3" s="16" t="s">
        <v>92</v>
      </c>
      <c r="D3" s="16" t="s">
        <v>93</v>
      </c>
      <c r="E3" s="16" t="s">
        <v>94</v>
      </c>
    </row>
    <row r="4" customFormat="false" ht="15" hidden="false" customHeight="true" outlineLevel="0" collapsed="false">
      <c r="A4" s="1" t="s">
        <v>95</v>
      </c>
      <c r="B4" s="1" t="s">
        <v>96</v>
      </c>
      <c r="C4" s="1" t="s">
        <v>97</v>
      </c>
      <c r="D4" s="1" t="s">
        <v>98</v>
      </c>
      <c r="E4" s="1" t="s">
        <v>99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5" min="1" style="1" width="25"/>
  </cols>
  <sheetData>
    <row r="1" customFormat="false" ht="17.25" hidden="false" customHeight="true" outlineLevel="0" collapsed="false">
      <c r="A1" s="2" t="s">
        <v>100</v>
      </c>
    </row>
    <row r="3" customFormat="false" ht="15" hidden="false" customHeight="true" outlineLevel="0" collapsed="false">
      <c r="A3" s="16" t="s">
        <v>101</v>
      </c>
      <c r="B3" s="16" t="s">
        <v>102</v>
      </c>
      <c r="C3" s="16" t="s">
        <v>103</v>
      </c>
      <c r="D3" s="16" t="s">
        <v>104</v>
      </c>
      <c r="E3" s="16" t="s">
        <v>105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>
    <row r="1" customFormat="false" ht="17.25" hidden="false" customHeight="true" outlineLevel="0" collapsed="false">
      <c r="A1" s="2" t="s">
        <v>106</v>
      </c>
    </row>
    <row r="3" customFormat="false" ht="15" hidden="false" customHeight="true" outlineLevel="0" collapsed="false">
      <c r="A3" s="1" t="s">
        <v>107</v>
      </c>
      <c r="B3" s="1" t="s">
        <v>108</v>
      </c>
    </row>
    <row r="4" customFormat="false" ht="17.25" hidden="false" customHeight="true" outlineLevel="0" collapsed="false">
      <c r="A4" s="1" t="s">
        <v>109</v>
      </c>
      <c r="B4" s="18" t="n"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2025-12-15T16:15:34Z</dcterms:created>
  <dc:creator>openpyxl</dc:creator>
  <dc:description/>
  <dc:language>en-US</dc:language>
  <cp:lastModifiedBy/>
  <dcterms:modified xsi:type="dcterms:W3CDTF">2025-12-15T16:48:08Z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