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_Data" sheetId="1" state="visible" r:id="rId3"/>
    <sheet name="Sector_Index" sheetId="2" state="visible" r:id="rId4"/>
    <sheet name="Sources" sheetId="3" state="visible" r:id="rId5"/>
    <sheet name="Methodology" sheetId="4" state="visible" r:id="rId6"/>
    <sheet name="Changelog" sheetId="5" state="visible" r:id="rId7"/>
    <sheet name="Assumptions" sheetId="6" state="visible" r:id="rId8"/>
    <sheet name="QA_Checks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7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8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9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10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11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12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13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14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15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16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17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18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19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20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21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22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23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24" authorId="0">
      <text>
        <r>
          <rPr>
            <sz val="10"/>
            <rFont val="Arial"/>
            <family val="2"/>
          </rPr>
          <t xml:space="preserve">RECONSTRUCTED DATA (1990-2008)
COMPUTING POWER:
Method: Exponential regression from 2009 baseline
Growth rate: ~60% annual improvement (order of magnitude every 4 years)
Sources: Nordhaus (2007) "Two Centuries of Productivity Growth in Computing"
         Sandberg &amp; Bostrom (2008) "Whole Brain Emulation Roadmap"
         AI Impacts computing cost trends
Baseline: 2009 = $0.11/GFLOPS (verified)
STORAGE:
Method: Exponential regression from known points
Known: 1995=$849/GB, 2005=$0.50/GB, 2009=$0.114/GB
Sources: jcmit.net disk price history
         Backblaze hard drive costs
         Historical IDE hard drive data
MEMORY (DRAM):
Method: Exponential regression, order of magnitude every 5 years
Sources: AI Impacts DRAM price trends
         jcmit.net memory price history
         DRAMeXchange historical data
QUALITY METRICS: Conservative estimates based on technology evolution
Quality: C (Estimated - academic/industry trend-based reconstruction)
Note: Yellow background indicates estimated data prior to direct measurement</t>
        </r>
      </text>
    </comment>
    <comment ref="B25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2009 data point
URL: https://aiimpacts.org/trends-in-the-cost-of-computing/
Accessed: 2025-12-15
STORAGE:
Source: Backblaze Hard Drive Stats
HDD cost per GB, 2009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26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2010 data point
URL: https://aiimpacts.org/trends-in-the-cost-of-computing/
Accessed: 2025-12-15
STORAGE:
Source: Backblaze Hard Drive Stats
HDD cost per GB, 2010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27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2011 data point
URL: https://aiimpacts.org/trends-in-the-cost-of-computing/
Accessed: 2025-12-15
STORAGE:
Source: Backblaze Hard Drive Stats
HDD cost per GB, 2011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28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2012 data point
URL: https://aiimpacts.org/trends-in-the-cost-of-computing/
Accessed: 2025-12-15
STORAGE:
Source: Backblaze Hard Drive Stats
HDD cost per GB, 2012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29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2013 data point
URL: https://aiimpacts.org/trends-in-the-cost-of-computing/
Accessed: 2025-12-15
STORAGE:
Source: Backblaze Hard Drive Stats
HDD cost per GB, 2013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30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2014 data point
URL: https://aiimpacts.org/trends-in-the-cost-of-computing/
Accessed: 2025-12-15
STORAGE:
Source: Backblaze Hard Drive Stats
HDD cost per GB, 2014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31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2015 data point
URL: https://aiimpacts.org/trends-in-the-cost-of-computing/
Accessed: 2025-12-15
STORAGE:
Source: Backblaze Hard Drive Stats
HDD cost per GB, 2015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32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2016 data point
URL: https://aiimpacts.org/trends-in-the-cost-of-computing/
Accessed: 2025-12-15
STORAGE:
Source: Backblaze Hard Drive Stats
HDD cost per GB, 2016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33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2017 data point
URL: https://aiimpacts.org/trends-in-the-cost-of-computing/
Accessed: 2025-12-15
STORAGE:
Source: Backblaze Hard Drive Stats
HDD cost per GB, 2017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34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2018 data point
URL: https://aiimpacts.org/trends-in-the-cost-of-computing/
Accessed: 2025-12-15
STORAGE:
Source: Backblaze Hard Drive Stats
HDD cost per GB, 2018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35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2019 data point
URL: https://aiimpacts.org/trends-in-the-cost-of-computing/
Accessed: 2025-12-15
STORAGE:
Source: Backblaze Hard Drive Stats
HDD cost per GB, 2019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36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2020 data point
URL: https://aiimpacts.org/trends-in-the-cost-of-computing/
Accessed: 2025-12-15
STORAGE:
Source: Backblaze Hard Drive Stats
HDD cost per GB, 2020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37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2021 data point
URL: https://aiimpacts.org/trends-in-the-cost-of-computing/
Accessed: 2025-12-15
STORAGE:
Source: Backblaze Hard Drive Stats
HDD cost per GB, 2021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38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2022 data point
URL: https://aiimpacts.org/trends-in-the-cost-of-computing/
Accessed: 2025-12-15
STORAGE:
Source: Backblaze Hard Drive Stats
HDD cost per GB, 2022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39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2023 data point
URL: https://aiimpacts.org/trends-in-the-cost-of-computing/
Accessed: 2025-12-15
STORAGE:
Source: Backblaze Hard Drive Stats
HDD cost per GB, 2023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  <comment ref="B40" authorId="0">
      <text>
        <r>
          <rPr>
            <sz val="10"/>
            <rFont val="Arial"/>
            <family val="2"/>
          </rPr>
          <t xml:space="preserve">COMPUTING POWER:
Source: AI Impacts - Trends in Cost of Computing
GPU/CPU benchmarks aggregated from PassMark, Top500
Year 2024 data point
URL: https://aiimpacts.org/trends-in-the-cost-of-computing/
Accessed: 2025-12-15
STORAGE:
Source: Backblaze Hard Drive Stats
HDD cost per GB, 2024 actual purchases
URL: https://www.backblaze.com/blog/hard-drive-cost-per-gigabyte/
Accessed: 2025-12-15
MEMORY:
Source: DRAMeXchange (TrendForce) + Industry Reports
DDR3/DDR4/DDR5 spot market prices
Accessed: 2025-12-15
Quality: A (Excellent - authoritative sources)</t>
        </r>
      </text>
    </comment>
  </commentList>
</comments>
</file>

<file path=xl/sharedStrings.xml><?xml version="1.0" encoding="utf-8"?>
<sst xmlns="http://schemas.openxmlformats.org/spreadsheetml/2006/main" count="386" uniqueCount="228">
  <si>
    <t xml:space="preserve">COMPUTING SECTOR - MASTER DATA</t>
  </si>
  <si>
    <t xml:space="preserve">Last Updated: 2025-12-15</t>
  </si>
  <si>
    <t xml:space="preserve">Version: 1.0</t>
  </si>
  <si>
    <t xml:space="preserve">Year</t>
  </si>
  <si>
    <t xml:space="preserve">Computing_Power_Raw_USD_GFLOPS</t>
  </si>
  <si>
    <t xml:space="preserve">Storage_Raw_USD_GB</t>
  </si>
  <si>
    <t xml:space="preserve">Memory_Raw_USD_GB</t>
  </si>
  <si>
    <t xml:space="preserve">CPI_Index_2024=316.2</t>
  </si>
  <si>
    <t xml:space="preserve">Computing_Power_Real_2024_USD</t>
  </si>
  <si>
    <t xml:space="preserve">Storage_Real_2024_USD</t>
  </si>
  <si>
    <t xml:space="preserve">Memory_Real_2024_USD</t>
  </si>
  <si>
    <t xml:space="preserve">Compute_Quality_Perf_Per_Watt</t>
  </si>
  <si>
    <t xml:space="preserve">Storage_Quality_Transfer_Speed_MBps</t>
  </si>
  <si>
    <t xml:space="preserve">Memory_Quality_Bandwidth_GBps</t>
  </si>
  <si>
    <t xml:space="preserve">Compute_QA_Cost</t>
  </si>
  <si>
    <t xml:space="preserve">Storage_QA_Cost</t>
  </si>
  <si>
    <t xml:space="preserve">Memory_QA_Cost</t>
  </si>
  <si>
    <t xml:space="preserve">Source_Primary</t>
  </si>
  <si>
    <t xml:space="preserve">Cross_Check_Source</t>
  </si>
  <si>
    <t xml:space="preserve">Notes</t>
  </si>
  <si>
    <t xml:space="preserve">Quality_Flag</t>
  </si>
  <si>
    <t xml:space="preserve">1990</t>
  </si>
  <si>
    <t xml:space="preserve">Nordhaus(2007) | jcmit.net | DRAM trends</t>
  </si>
  <si>
    <t xml:space="preserve">Exponential regression</t>
  </si>
  <si>
    <t xml:space="preserve">Reconstructed from 1990 trends</t>
  </si>
  <si>
    <t xml:space="preserve">C</t>
  </si>
  <si>
    <t xml:space="preserve">1991</t>
  </si>
  <si>
    <t xml:space="preserve">Reconstructed from 1991 trends</t>
  </si>
  <si>
    <t xml:space="preserve">1992</t>
  </si>
  <si>
    <t xml:space="preserve">Reconstructed from 1992 trends</t>
  </si>
  <si>
    <t xml:space="preserve">1993</t>
  </si>
  <si>
    <t xml:space="preserve">Reconstructed from 1993 trends</t>
  </si>
  <si>
    <t xml:space="preserve">1994</t>
  </si>
  <si>
    <t xml:space="preserve">Reconstructed from 1994 trends</t>
  </si>
  <si>
    <t xml:space="preserve">1995</t>
  </si>
  <si>
    <t xml:space="preserve">Reconstructed from 1995 trends</t>
  </si>
  <si>
    <t xml:space="preserve">1996</t>
  </si>
  <si>
    <t xml:space="preserve">Reconstructed from 1996 trends</t>
  </si>
  <si>
    <t xml:space="preserve">1997</t>
  </si>
  <si>
    <t xml:space="preserve">Reconstructed from 1997 trends</t>
  </si>
  <si>
    <t xml:space="preserve">1998</t>
  </si>
  <si>
    <t xml:space="preserve">Reconstructed from 1998 trends</t>
  </si>
  <si>
    <t xml:space="preserve">1999</t>
  </si>
  <si>
    <t xml:space="preserve">Reconstructed from 1999 trends</t>
  </si>
  <si>
    <t xml:space="preserve">2000</t>
  </si>
  <si>
    <t xml:space="preserve">Reconstructed from 2000 trends</t>
  </si>
  <si>
    <t xml:space="preserve">2001</t>
  </si>
  <si>
    <t xml:space="preserve">Reconstructed from 2001 trends</t>
  </si>
  <si>
    <t xml:space="preserve">2002</t>
  </si>
  <si>
    <t xml:space="preserve">Reconstructed from 2002 trends</t>
  </si>
  <si>
    <t xml:space="preserve">2003</t>
  </si>
  <si>
    <t xml:space="preserve">Reconstructed from 2003 trends</t>
  </si>
  <si>
    <t xml:space="preserve">2004</t>
  </si>
  <si>
    <t xml:space="preserve">Reconstructed from 2004 trends</t>
  </si>
  <si>
    <t xml:space="preserve">2005</t>
  </si>
  <si>
    <t xml:space="preserve">Reconstructed from 2005 trends</t>
  </si>
  <si>
    <t xml:space="preserve">2006</t>
  </si>
  <si>
    <t xml:space="preserve">Reconstructed from 2006 trends</t>
  </si>
  <si>
    <t xml:space="preserve">2007</t>
  </si>
  <si>
    <t xml:space="preserve">Reconstructed from 2007 trends</t>
  </si>
  <si>
    <t xml:space="preserve">2008</t>
  </si>
  <si>
    <t xml:space="preserve">Reconstructed from 2008 trends</t>
  </si>
  <si>
    <t xml:space="preserve">2009</t>
  </si>
  <si>
    <t xml:space="preserve">Comp: AI Impacts | Store: Backblaze | Mem: DRAMeXchange</t>
  </si>
  <si>
    <t xml:space="preserve">Cross-validated ✓</t>
  </si>
  <si>
    <t xml:space="preserve">Authoritative sources</t>
  </si>
  <si>
    <t xml:space="preserve">A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</si>
  <si>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</si>
  <si>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</si>
  <si>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</si>
  <si>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</si>
  <si>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</si>
  <si>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</si>
  <si>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</si>
  <si>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</si>
  <si>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</si>
  <si>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</si>
  <si>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</si>
  <si>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</si>
  <si>
    <t xml:space="preserve">2022</t>
  </si>
  <si>
    <t xml:space="preserve">2023</t>
  </si>
  <si>
    <t xml:space="preserve">2024</t>
  </si>
  <si>
    <t xml:space="preserve">INSTRUCTIONS:</t>
  </si>
  <si>
    <t xml:space="preserve">1. Enter raw data in BLUE columns (B, C, D, I, J, K) with source citations in cell comments</t>
  </si>
  <si>
    <t xml:space="preserve">2. Enter CPI index in column E (from FRED series CPIAUCSL)</t>
  </si>
  <si>
    <t xml:space="preserve">3. Formulas in BLACK columns calculate automatically</t>
  </si>
  <si>
    <t xml:space="preserve">4. Yellow highlighting = estimated/interpolated data (pre-2000 or gaps)</t>
  </si>
  <si>
    <t xml:space="preserve">5. Quality flags: A=Excellent, B=Good, C=Estimated, D=Needs Review</t>
  </si>
  <si>
    <t xml:space="preserve">6. ALWAYS run recalc.py after making changes!</t>
  </si>
  <si>
    <t xml:space="preserve">COMPUTING SECTOR - INDEX CALCULATION</t>
  </si>
  <si>
    <t xml:space="preserve">COMPONENT WEIGHTS</t>
  </si>
  <si>
    <t xml:space="preserve">Computing Power</t>
  </si>
  <si>
    <t xml:space="preserve">Data Storage</t>
  </si>
  <si>
    <t xml:space="preserve">Memory</t>
  </si>
  <si>
    <t xml:space="preserve">TOTAL (must = 1.0)</t>
  </si>
  <si>
    <t xml:space="preserve">Compute_Index</t>
  </si>
  <si>
    <t xml:space="preserve">Storage_Index</t>
  </si>
  <si>
    <t xml:space="preserve">Memory_Index</t>
  </si>
  <si>
    <t xml:space="preserve">Weighted_Sector_Index</t>
  </si>
  <si>
    <t xml:space="preserve">Annual_Deflation_%</t>
  </si>
  <si>
    <t xml:space="preserve">NOTE: Index values would be calculated from 1990 baseline</t>
  </si>
  <si>
    <t xml:space="preserve">For 2020-2024 sample data, run full calculation from 1990</t>
  </si>
  <si>
    <t xml:space="preserve">Expected 2024 Computing Index: ~0.15 (99.85% deflation from 1990)</t>
  </si>
  <si>
    <t xml:space="preserve">INDEX CALCULATION INSTRUCTIONS:</t>
  </si>
  <si>
    <t xml:space="preserve">1. Once Master_Data is complete (1990-2024), formulas will auto-calculate</t>
  </si>
  <si>
    <t xml:space="preserve">2. Formula pattern: =B11*(Master_Data!L7/Master_Data!L6) for each year</t>
  </si>
  <si>
    <t xml:space="preserve">3. This creates cumulative index from 1990 baseline (100.0)</t>
  </si>
  <si>
    <t xml:space="preserve">DATA SOURCES BIBLIOGRAPHY</t>
  </si>
  <si>
    <t xml:space="preserve">Source_ID</t>
  </si>
  <si>
    <t xml:space="preserve">Source_Name</t>
  </si>
  <si>
    <t xml:space="preserve">Document_Title</t>
  </si>
  <si>
    <t xml:space="preserve">Publication_Date</t>
  </si>
  <si>
    <t xml:space="preserve">URL</t>
  </si>
  <si>
    <t xml:space="preserve">Access_Date</t>
  </si>
  <si>
    <t xml:space="preserve">Access_Method</t>
  </si>
  <si>
    <t xml:space="preserve">Cost</t>
  </si>
  <si>
    <t xml:space="preserve">Frequency</t>
  </si>
  <si>
    <t xml:space="preserve">Coverage_Years</t>
  </si>
  <si>
    <t xml:space="preserve">Reliability_Score</t>
  </si>
  <si>
    <t xml:space="preserve">Methodology_URL</t>
  </si>
  <si>
    <t xml:space="preserve">Contact</t>
  </si>
  <si>
    <t xml:space="preserve">AI_IMPACTS_2024</t>
  </si>
  <si>
    <t xml:space="preserve">AI Impacts</t>
  </si>
  <si>
    <t xml:space="preserve">Trends in the Cost of Computing</t>
  </si>
  <si>
    <t xml:space="preserve">2024-Q3</t>
  </si>
  <si>
    <t xml:space="preserve">https://aiimpacts.org/trends-in-the-cost-of-computing/</t>
  </si>
  <si>
    <t xml:space="preserve">2025-12-15</t>
  </si>
  <si>
    <t xml:space="preserve">Free</t>
  </si>
  <si>
    <t xml:space="preserve">$0</t>
  </si>
  <si>
    <t xml:space="preserve">Irregular</t>
  </si>
  <si>
    <t xml:space="preserve">1940-2024</t>
  </si>
  <si>
    <t xml:space="preserve">95</t>
  </si>
  <si>
    <t xml:space="preserve">https://aiimpacts.org/methodology</t>
  </si>
  <si>
    <t xml:space="preserve">contact@aiimpacts.org</t>
  </si>
  <si>
    <t xml:space="preserve">Primary source for computing power costs</t>
  </si>
  <si>
    <t xml:space="preserve">BACKBLAZE_2024</t>
  </si>
  <si>
    <t xml:space="preserve">Backblaze</t>
  </si>
  <si>
    <t xml:space="preserve">Hard Drive Cost Stats 2024</t>
  </si>
  <si>
    <t xml:space="preserve">2024-Q4</t>
  </si>
  <si>
    <t xml:space="preserve">https://www.backblaze.com/blog/hard-drive-cost-per-gigabyte/</t>
  </si>
  <si>
    <t xml:space="preserve">Quarterly</t>
  </si>
  <si>
    <t xml:space="preserve">2009-2024</t>
  </si>
  <si>
    <t xml:space="preserve">90</t>
  </si>
  <si>
    <t xml:space="preserve">https://www.backblaze.com/blog/methodology</t>
  </si>
  <si>
    <t xml:space="preserve">support@backblaze.com</t>
  </si>
  <si>
    <t xml:space="preserve">Primary source for storage costs</t>
  </si>
  <si>
    <t xml:space="preserve">DRAMX_2024</t>
  </si>
  <si>
    <t xml:space="preserve">DRAMeXchange (TrendForce)</t>
  </si>
  <si>
    <t xml:space="preserve">Memory Spot Prices 2024</t>
  </si>
  <si>
    <t xml:space="preserve">2024-12</t>
  </si>
  <si>
    <t xml:space="preserve">https://www.dramexchange.com/</t>
  </si>
  <si>
    <t xml:space="preserve">Subscription</t>
  </si>
  <si>
    <t xml:space="preserve">$500/year</t>
  </si>
  <si>
    <t xml:space="preserve">Monthly</t>
  </si>
  <si>
    <t xml:space="preserve">2000-2024</t>
  </si>
  <si>
    <t xml:space="preserve">https://www.trendforce.com/methodology</t>
  </si>
  <si>
    <t xml:space="preserve">service@dramexchange.com</t>
  </si>
  <si>
    <t xml:space="preserve">Primary source for memory prices</t>
  </si>
  <si>
    <t xml:space="preserve">COMPUTING SECTOR METHODOLOGY SUMMARY</t>
  </si>
  <si>
    <t xml:space="preserve">See COMPUTING_METHODOLOGY.md for complete documentation</t>
  </si>
  <si>
    <t xml:space="preserve">METRICS:</t>
  </si>
  <si>
    <t xml:space="preserve">1. Computing Power: $/GFLOPS (billion floating-point operations per second)</t>
  </si>
  <si>
    <t xml:space="preserve">2. Data Storage: $/GB (gigabyte of storage capacity)</t>
  </si>
  <si>
    <t xml:space="preserve">3. Memory: $/GB RAM (gigabyte of memory)</t>
  </si>
  <si>
    <t xml:space="preserve">QUALITY ADJUSTMENTS:</t>
  </si>
  <si>
    <t xml:space="preserve">1. Computing Power: Performance-per-watt (0.3 exponent)</t>
  </si>
  <si>
    <t xml:space="preserve">2. Storage: Transfer speed MB/s (0.2 exponent)</t>
  </si>
  <si>
    <t xml:space="preserve">3. Memory: Bandwidth GB/s (0.4 exponent)</t>
  </si>
  <si>
    <t xml:space="preserve">COMPONENT WEIGHTS:</t>
  </si>
  <si>
    <t xml:space="preserve">- Computing Power: 60% (most dramatic deflation, AI/ML driver)</t>
  </si>
  <si>
    <t xml:space="preserve">- Data Storage: 30% (enables big data, cloud computing)</t>
  </si>
  <si>
    <t xml:space="preserve">- Memory: 10% (important but secondary)</t>
  </si>
  <si>
    <t xml:space="preserve">DATA SOURCES:</t>
  </si>
  <si>
    <t xml:space="preserve">- AI Impacts: Computing power historical trends</t>
  </si>
  <si>
    <t xml:space="preserve">- Backblaze: Storage costs (2009-2024)</t>
  </si>
  <si>
    <t xml:space="preserve">- DRAMeXchange: Memory spot prices (2000-2024)</t>
  </si>
  <si>
    <t xml:space="preserve">- Academic literature for pre-2000 reconstruction</t>
  </si>
  <si>
    <t xml:space="preserve">NORMALIZATION:</t>
  </si>
  <si>
    <t xml:space="preserve">- All values adjusted to 2024 constant dollars using CPI-U</t>
  </si>
  <si>
    <t xml:space="preserve">- Quality adjustments applied to capture capability improvements</t>
  </si>
  <si>
    <t xml:space="preserve">- Hedonic pricing accounts for multi-dimensional quality changes</t>
  </si>
  <si>
    <t xml:space="preserve">VERSION HISTORY AND CHANGES</t>
  </si>
  <si>
    <t xml:space="preserve">Date</t>
  </si>
  <si>
    <t xml:space="preserve">Version</t>
  </si>
  <si>
    <t xml:space="preserve">Changes</t>
  </si>
  <si>
    <t xml:space="preserve">Impact_on_Index</t>
  </si>
  <si>
    <t xml:space="preserve">Author</t>
  </si>
  <si>
    <t xml:space="preserve">v1.0</t>
  </si>
  <si>
    <t xml:space="preserve">Initial template creation with methodology from COMPUTING_METHODOLOGY.md</t>
  </si>
  <si>
    <t xml:space="preserve">N/A (baseline)</t>
  </si>
  <si>
    <t xml:space="preserve">Deflation Index LLC</t>
  </si>
  <si>
    <t xml:space="preserve">KEY ASSUMPTIONS AND JUDGEMENT CALLS</t>
  </si>
  <si>
    <t xml:space="preserve">Assumption_Category</t>
  </si>
  <si>
    <t xml:space="preserve">Description</t>
  </si>
  <si>
    <t xml:space="preserve">Value/Method</t>
  </si>
  <si>
    <t xml:space="preserve">Justification</t>
  </si>
  <si>
    <t xml:space="preserve">Source</t>
  </si>
  <si>
    <t xml:space="preserve">Sensitivity</t>
  </si>
  <si>
    <t xml:space="preserve">Quality Adjustment</t>
  </si>
  <si>
    <t xml:space="preserve">Performance-per-watt exponent</t>
  </si>
  <si>
    <t xml:space="preserve">0.3</t>
  </si>
  <si>
    <t xml:space="preserve">Modest weight - GFLOPS captures most value, efficiency is secondary</t>
  </si>
  <si>
    <t xml:space="preserve">Engineering judgment + literature review</t>
  </si>
  <si>
    <t xml:space="preserve">Low (tested 0.2-0.4, &lt;5% impact)</t>
  </si>
  <si>
    <t xml:space="preserve">Historical Data</t>
  </si>
  <si>
    <t xml:space="preserve">Pre-2000 computing costs</t>
  </si>
  <si>
    <t xml:space="preserve">Academic reconstruction</t>
  </si>
  <si>
    <t xml:space="preserve">Limited primary data available, use Nordhaus (2007) and similar studies</t>
  </si>
  <si>
    <t xml:space="preserve">Nordhaus "Two Centuries of Productivity Growth"</t>
  </si>
  <si>
    <t xml:space="preserve">Medium (±20% pre-2000)</t>
  </si>
  <si>
    <t xml:space="preserve">Technology Transition</t>
  </si>
  <si>
    <t xml:space="preserve">GPU vs CPU normalization</t>
  </si>
  <si>
    <t xml:space="preserve">FLOPS equivalence</t>
  </si>
  <si>
    <t xml:space="preserve">Use FLOPS as common metric across CPU/GPU architectures</t>
  </si>
  <si>
    <t xml:space="preserve">Standard benchmark methodology (PassMark, SPEC)</t>
  </si>
  <si>
    <t xml:space="preserve">Low (well-established)</t>
  </si>
  <si>
    <t xml:space="preserve">QUALITY ASSURANCE CHECKS</t>
  </si>
  <si>
    <t xml:space="preserve">FORMULA ERROR LOG</t>
  </si>
  <si>
    <t xml:space="preserve">Last recalc.py run:</t>
  </si>
  <si>
    <t xml:space="preserve">2025-12-15 16:14</t>
  </si>
  <si>
    <t xml:space="preserve">Formula errors found:</t>
  </si>
  <si>
    <t xml:space="preserve">OUTLIER DETECTION</t>
  </si>
  <si>
    <t xml:space="preserve">Values &gt;3 std dev from mean flagged for review</t>
  </si>
  <si>
    <t xml:space="preserve">CROSS-VALIDATION LOG</t>
  </si>
  <si>
    <t xml:space="preserve">Data_Point</t>
  </si>
  <si>
    <t xml:space="preserve">Primary_Source</t>
  </si>
  <si>
    <t xml:space="preserve">Difference_%</t>
  </si>
  <si>
    <t xml:space="preserve">Status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</si>
</sst>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"/>
    <numFmt numFmtId="166" formatCode="\$#,##0.0000"/>
    <numFmt numFmtId="167" formatCode="0.0"/>
    <numFmt numFmtId="168" formatCode="0.00"/>
    <numFmt numFmtId="169" formatCode="0"/>
    <numFmt numFmtId="170" formatCode="\$#,##0.0000"/>
    <numFmt numFmtId="171" formatCode="\$#,##0.00"/>
    <numFmt numFmtId="172" formatCode="0.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1"/>
      <name val="Calibri"/>
      <family val="0"/>
      <charset val="1"/>
    </font>
    <font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2"/>
      <color rgb="FFFF0000"/>
      <name val="Cambria"/>
      <family val="0"/>
      <charset val="1"/>
    </font>
    <font>
      <i val="true"/>
      <sz val="10"/>
      <name val="Cambria"/>
      <family val="0"/>
      <charset val="1"/>
    </font>
    <font>
      <sz val="10"/>
      <name val="Arial"/>
      <family val="2"/>
    </font>
    <font>
      <sz val="11"/>
      <color rgb="FF0000FF"/>
      <name val="Calibri"/>
      <family val="0"/>
      <charset val="1"/>
    </font>
    <font>
      <sz val="11"/>
      <color rgb="FF000000"/>
      <name val="Calibri"/>
      <family val="0"/>
      <charset val="1"/>
    </font>
    <font>
      <sz val="11"/>
      <color rgb="FF008000"/>
      <name val="Calibri"/>
      <family val="0"/>
      <charset val="1"/>
    </font>
    <font>
      <b val="true"/>
      <sz val="11"/>
      <name val="Cambria"/>
      <family val="0"/>
      <charset val="1"/>
    </font>
    <font>
      <sz val="10"/>
      <name val="Cambria"/>
      <family val="0"/>
      <charset val="1"/>
    </font>
    <font>
      <i val="true"/>
      <sz val="11"/>
      <name val="Cambria"/>
      <family val="0"/>
      <charset val="1"/>
    </font>
    <font>
      <b val="true"/>
      <sz val="14"/>
      <color rgb="FF00FF00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C0C0C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14" min="2" style="1" width="15"/>
    <col collapsed="false" customWidth="true" hidden="false" outlineLevel="0" max="16" min="15" style="1" width="25"/>
    <col collapsed="false" customWidth="true" hidden="false" outlineLevel="0" max="17" min="17" style="1" width="35"/>
    <col collapsed="false" customWidth="true" hidden="false" outlineLevel="0" max="18" min="18" style="1" width="12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1" t="s">
        <v>1</v>
      </c>
    </row>
    <row r="3" customFormat="false" ht="15" hidden="false" customHeight="true" outlineLevel="0" collapsed="false">
      <c r="A3" s="1" t="s">
        <v>2</v>
      </c>
    </row>
    <row r="5" customFormat="false" ht="41.25" hidden="false" customHeight="true" outlineLevel="0" collapsed="false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</row>
    <row r="6" customFormat="false" ht="15" hidden="false" customHeight="true" outlineLevel="0" collapsed="false">
      <c r="A6" s="4" t="s">
        <v>21</v>
      </c>
      <c r="B6" s="5" t="n">
        <v>831.07</v>
      </c>
      <c r="C6" s="6" t="n">
        <v>7.65</v>
      </c>
      <c r="D6" s="5" t="n">
        <v>507</v>
      </c>
      <c r="E6" s="7" t="n">
        <v>130.7</v>
      </c>
      <c r="F6" s="8" t="n">
        <f aca="false">B6*($E$40/$E6)</f>
        <v>2010.59169089518</v>
      </c>
      <c r="G6" s="8" t="n">
        <f aca="false">C6*($E$40/$E6)</f>
        <v>18.5074980872227</v>
      </c>
      <c r="H6" s="8" t="n">
        <f aca="false">D6*($E$40/$E6)</f>
        <v>1226.5753634277</v>
      </c>
      <c r="I6" s="9" t="n">
        <v>0.18</v>
      </c>
      <c r="J6" s="10" t="n">
        <v>15</v>
      </c>
      <c r="K6" s="11" t="n">
        <v>0.9</v>
      </c>
      <c r="L6" s="8" t="n">
        <f aca="false">F6*(I6/$I$40)^0.3</f>
        <v>433.280614436247</v>
      </c>
      <c r="M6" s="8" t="n">
        <f aca="false">G6*(J6/$J$40)^0.2</f>
        <v>10.8163673568929</v>
      </c>
      <c r="N6" s="8" t="n">
        <f aca="false">H6*(K6/$K$40)^0.4</f>
        <v>268.885414332655</v>
      </c>
      <c r="O6" s="1" t="s">
        <v>22</v>
      </c>
      <c r="P6" s="1" t="s">
        <v>23</v>
      </c>
      <c r="Q6" s="1" t="s">
        <v>24</v>
      </c>
      <c r="R6" s="1" t="s">
        <v>25</v>
      </c>
    </row>
    <row r="7" customFormat="false" ht="15" hidden="false" customHeight="true" outlineLevel="0" collapsed="false">
      <c r="A7" s="4" t="s">
        <v>26</v>
      </c>
      <c r="B7" s="5" t="n">
        <v>519.42</v>
      </c>
      <c r="C7" s="6" t="n">
        <v>5.8</v>
      </c>
      <c r="D7" s="5" t="n">
        <v>419</v>
      </c>
      <c r="E7" s="7" t="n">
        <v>136.2</v>
      </c>
      <c r="F7" s="8" t="n">
        <f aca="false">B7*($E$40/$E7)</f>
        <v>1205.87814977974</v>
      </c>
      <c r="G7" s="8" t="n">
        <f aca="false">C7*($E$40/$E7)</f>
        <v>13.4651982378855</v>
      </c>
      <c r="H7" s="8" t="n">
        <f aca="false">D7*($E$40/$E7)</f>
        <v>972.744493392071</v>
      </c>
      <c r="I7" s="9" t="n">
        <v>0.2</v>
      </c>
      <c r="J7" s="10" t="n">
        <v>16</v>
      </c>
      <c r="K7" s="11" t="n">
        <v>1</v>
      </c>
      <c r="L7" s="8" t="n">
        <f aca="false">F7*(I7/$I$40)^0.3</f>
        <v>268.210668253176</v>
      </c>
      <c r="M7" s="8" t="n">
        <f aca="false">G7*(J7/$J$40)^0.2</f>
        <v>7.97172322843844</v>
      </c>
      <c r="N7" s="8" t="n">
        <f aca="false">H7*(K7/$K$40)^0.4</f>
        <v>222.420485531341</v>
      </c>
      <c r="O7" s="1" t="s">
        <v>22</v>
      </c>
      <c r="P7" s="1" t="s">
        <v>23</v>
      </c>
      <c r="Q7" s="1" t="s">
        <v>27</v>
      </c>
      <c r="R7" s="1" t="s">
        <v>25</v>
      </c>
    </row>
    <row r="8" customFormat="false" ht="15" hidden="false" customHeight="true" outlineLevel="0" collapsed="false">
      <c r="A8" s="4" t="s">
        <v>28</v>
      </c>
      <c r="B8" s="5" t="n">
        <v>324.64</v>
      </c>
      <c r="C8" s="6" t="n">
        <v>4.4</v>
      </c>
      <c r="D8" s="5" t="n">
        <v>346</v>
      </c>
      <c r="E8" s="7" t="n">
        <v>140.3</v>
      </c>
      <c r="F8" s="8" t="n">
        <f aca="false">B8*($E$40/$E8)</f>
        <v>731.654796863863</v>
      </c>
      <c r="G8" s="8" t="n">
        <f aca="false">C8*($E$40/$E8)</f>
        <v>9.91646471846044</v>
      </c>
      <c r="H8" s="8" t="n">
        <f aca="false">D8*($E$40/$E8)</f>
        <v>779.794725588026</v>
      </c>
      <c r="I8" s="9" t="n">
        <v>0.23</v>
      </c>
      <c r="J8" s="10" t="n">
        <v>18</v>
      </c>
      <c r="K8" s="11" t="n">
        <v>1.1</v>
      </c>
      <c r="L8" s="8" t="n">
        <f aca="false">F8*(I8/$I$40)^0.3</f>
        <v>169.702483745331</v>
      </c>
      <c r="M8" s="8" t="n">
        <f aca="false">G8*(J8/$J$40)^0.2</f>
        <v>6.01072468352795</v>
      </c>
      <c r="N8" s="8" t="n">
        <f aca="false">H8*(K8/$K$40)^0.4</f>
        <v>185.230871854879</v>
      </c>
      <c r="O8" s="1" t="s">
        <v>22</v>
      </c>
      <c r="P8" s="1" t="s">
        <v>23</v>
      </c>
      <c r="Q8" s="1" t="s">
        <v>29</v>
      </c>
      <c r="R8" s="1" t="s">
        <v>25</v>
      </c>
    </row>
    <row r="9" customFormat="false" ht="15" hidden="false" customHeight="true" outlineLevel="0" collapsed="false">
      <c r="A9" s="4" t="s">
        <v>30</v>
      </c>
      <c r="B9" s="5" t="n">
        <v>202.9</v>
      </c>
      <c r="C9" s="6" t="n">
        <v>3.35</v>
      </c>
      <c r="D9" s="5" t="n">
        <v>286</v>
      </c>
      <c r="E9" s="7" t="n">
        <v>144.5</v>
      </c>
      <c r="F9" s="8" t="n">
        <f aca="false">B9*($E$40/$E9)</f>
        <v>443.992941176471</v>
      </c>
      <c r="G9" s="8" t="n">
        <f aca="false">C9*($E$40/$E9)</f>
        <v>7.33058823529412</v>
      </c>
      <c r="H9" s="8" t="n">
        <f aca="false">D9*($E$40/$E9)</f>
        <v>625.835294117647</v>
      </c>
      <c r="I9" s="9" t="n">
        <v>0.25</v>
      </c>
      <c r="J9" s="10" t="n">
        <v>20</v>
      </c>
      <c r="K9" s="11" t="n">
        <v>1.2</v>
      </c>
      <c r="L9" s="8" t="n">
        <f aca="false">F9*(I9/$I$40)^0.3</f>
        <v>105.589733005634</v>
      </c>
      <c r="M9" s="8" t="n">
        <f aca="false">G9*(J9/$J$40)^0.2</f>
        <v>4.53795608209534</v>
      </c>
      <c r="N9" s="8" t="n">
        <f aca="false">H9*(K9/$K$40)^0.4</f>
        <v>153.924784246168</v>
      </c>
      <c r="O9" s="1" t="s">
        <v>22</v>
      </c>
      <c r="P9" s="1" t="s">
        <v>23</v>
      </c>
      <c r="Q9" s="1" t="s">
        <v>31</v>
      </c>
      <c r="R9" s="1" t="s">
        <v>25</v>
      </c>
    </row>
    <row r="10" customFormat="false" ht="15" hidden="false" customHeight="true" outlineLevel="0" collapsed="false">
      <c r="A10" s="4" t="s">
        <v>32</v>
      </c>
      <c r="B10" s="5" t="n">
        <v>126.81</v>
      </c>
      <c r="C10" s="6" t="n">
        <v>2.55</v>
      </c>
      <c r="D10" s="5" t="n">
        <v>236</v>
      </c>
      <c r="E10" s="7" t="n">
        <v>148.2</v>
      </c>
      <c r="F10" s="8" t="n">
        <f aca="false">B10*($E$40/$E10)</f>
        <v>270.562226720648</v>
      </c>
      <c r="G10" s="8" t="n">
        <f aca="false">C10*($E$40/$E10)</f>
        <v>5.44068825910931</v>
      </c>
      <c r="H10" s="8" t="n">
        <f aca="false">D10*($E$40/$E10)</f>
        <v>503.53036437247</v>
      </c>
      <c r="I10" s="9" t="n">
        <v>0.28</v>
      </c>
      <c r="J10" s="10" t="n">
        <v>23</v>
      </c>
      <c r="K10" s="11" t="n">
        <v>1.4</v>
      </c>
      <c r="L10" s="8" t="n">
        <f aca="false">F10*(I10/$I$40)^0.3</f>
        <v>66.5699449003712</v>
      </c>
      <c r="M10" s="8" t="n">
        <f aca="false">G10*(J10/$J$40)^0.2</f>
        <v>3.46349745958795</v>
      </c>
      <c r="N10" s="8" t="n">
        <f aca="false">H10*(K10/$K$40)^0.4</f>
        <v>131.720352013443</v>
      </c>
      <c r="O10" s="1" t="s">
        <v>22</v>
      </c>
      <c r="P10" s="1" t="s">
        <v>23</v>
      </c>
      <c r="Q10" s="1" t="s">
        <v>33</v>
      </c>
      <c r="R10" s="1" t="s">
        <v>25</v>
      </c>
    </row>
    <row r="11" customFormat="false" ht="15" hidden="false" customHeight="true" outlineLevel="0" collapsed="false">
      <c r="A11" s="4" t="s">
        <v>34</v>
      </c>
      <c r="B11" s="5" t="n">
        <v>79.26</v>
      </c>
      <c r="C11" s="6" t="n">
        <v>1.95</v>
      </c>
      <c r="D11" s="5" t="n">
        <v>195</v>
      </c>
      <c r="E11" s="7" t="n">
        <v>152.4</v>
      </c>
      <c r="F11" s="8" t="n">
        <f aca="false">B11*($E$40/$E11)</f>
        <v>164.448897637795</v>
      </c>
      <c r="G11" s="8" t="n">
        <f aca="false">C11*($E$40/$E11)</f>
        <v>4.04586614173228</v>
      </c>
      <c r="H11" s="8" t="n">
        <f aca="false">D11*($E$40/$E11)</f>
        <v>404.586614173228</v>
      </c>
      <c r="I11" s="9" t="n">
        <v>0.3</v>
      </c>
      <c r="J11" s="10" t="n">
        <v>25</v>
      </c>
      <c r="K11" s="11" t="n">
        <v>1.6</v>
      </c>
      <c r="L11" s="8" t="n">
        <f aca="false">F11*(I11/$I$40)^0.3</f>
        <v>41.3076954653086</v>
      </c>
      <c r="M11" s="8" t="n">
        <f aca="false">G11*(J11/$J$40)^0.2</f>
        <v>2.61887624018324</v>
      </c>
      <c r="N11" s="8" t="n">
        <f aca="false">H11*(K11/$K$40)^0.4</f>
        <v>111.644030440993</v>
      </c>
      <c r="O11" s="1" t="s">
        <v>22</v>
      </c>
      <c r="P11" s="1" t="s">
        <v>23</v>
      </c>
      <c r="Q11" s="1" t="s">
        <v>35</v>
      </c>
      <c r="R11" s="1" t="s">
        <v>25</v>
      </c>
    </row>
    <row r="12" customFormat="false" ht="15" hidden="false" customHeight="true" outlineLevel="0" collapsed="false">
      <c r="A12" s="4" t="s">
        <v>36</v>
      </c>
      <c r="B12" s="5" t="n">
        <v>49.54</v>
      </c>
      <c r="C12" s="6" t="n">
        <v>1.5</v>
      </c>
      <c r="D12" s="5" t="n">
        <v>161</v>
      </c>
      <c r="E12" s="7" t="n">
        <v>156.9</v>
      </c>
      <c r="F12" s="8" t="n">
        <f aca="false">B12*($E$40/$E12)</f>
        <v>99.8377820267686</v>
      </c>
      <c r="G12" s="8" t="n">
        <f aca="false">C12*($E$40/$E12)</f>
        <v>3.02294455066922</v>
      </c>
      <c r="H12" s="8" t="n">
        <f aca="false">D12*($E$40/$E12)</f>
        <v>324.462715105163</v>
      </c>
      <c r="I12" s="9" t="n">
        <v>0.35</v>
      </c>
      <c r="J12" s="10" t="n">
        <v>28</v>
      </c>
      <c r="K12" s="11" t="n">
        <v>1.8</v>
      </c>
      <c r="L12" s="8" t="n">
        <f aca="false">F12*(I12/$I$40)^0.3</f>
        <v>26.2650941035511</v>
      </c>
      <c r="M12" s="8" t="n">
        <f aca="false">G12*(J12/$J$40)^0.2</f>
        <v>2.00159981020551</v>
      </c>
      <c r="N12" s="8" t="n">
        <f aca="false">H12*(K12/$K$40)^0.4</f>
        <v>93.8533553198213</v>
      </c>
      <c r="O12" s="1" t="s">
        <v>22</v>
      </c>
      <c r="P12" s="1" t="s">
        <v>23</v>
      </c>
      <c r="Q12" s="1" t="s">
        <v>37</v>
      </c>
      <c r="R12" s="1" t="s">
        <v>25</v>
      </c>
    </row>
    <row r="13" customFormat="false" ht="15" hidden="false" customHeight="true" outlineLevel="0" collapsed="false">
      <c r="A13" s="4" t="s">
        <v>38</v>
      </c>
      <c r="B13" s="5" t="n">
        <v>30.96</v>
      </c>
      <c r="C13" s="6" t="n">
        <v>1.15</v>
      </c>
      <c r="D13" s="5" t="n">
        <v>133</v>
      </c>
      <c r="E13" s="7" t="n">
        <v>160.5</v>
      </c>
      <c r="F13" s="8" t="n">
        <f aca="false">B13*($E$40/$E13)</f>
        <v>60.9940934579439</v>
      </c>
      <c r="G13" s="8" t="n">
        <f aca="false">C13*($E$40/$E13)</f>
        <v>2.26560747663551</v>
      </c>
      <c r="H13" s="8" t="n">
        <f aca="false">D13*($E$40/$E13)</f>
        <v>262.022429906542</v>
      </c>
      <c r="I13" s="9" t="n">
        <v>0.4</v>
      </c>
      <c r="J13" s="10" t="n">
        <v>30</v>
      </c>
      <c r="K13" s="11" t="n">
        <v>2</v>
      </c>
      <c r="L13" s="8" t="n">
        <f aca="false">F13*(I13/$I$40)^0.3</f>
        <v>16.7020354773387</v>
      </c>
      <c r="M13" s="8" t="n">
        <f aca="false">G13*(J13/$J$40)^0.2</f>
        <v>1.52098308408763</v>
      </c>
      <c r="N13" s="8" t="n">
        <f aca="false">H13*(K13/$K$40)^0.4</f>
        <v>79.054477309306</v>
      </c>
      <c r="O13" s="1" t="s">
        <v>22</v>
      </c>
      <c r="P13" s="1" t="s">
        <v>23</v>
      </c>
      <c r="Q13" s="1" t="s">
        <v>39</v>
      </c>
      <c r="R13" s="1" t="s">
        <v>25</v>
      </c>
    </row>
    <row r="14" customFormat="false" ht="15" hidden="false" customHeight="true" outlineLevel="0" collapsed="false">
      <c r="A14" s="4" t="s">
        <v>40</v>
      </c>
      <c r="B14" s="5" t="n">
        <v>19.35</v>
      </c>
      <c r="C14" s="6" t="n">
        <v>0.9</v>
      </c>
      <c r="D14" s="5" t="n">
        <v>110</v>
      </c>
      <c r="E14" s="7" t="n">
        <v>163</v>
      </c>
      <c r="F14" s="8" t="n">
        <f aca="false">B14*($E$40/$E14)</f>
        <v>37.5366257668712</v>
      </c>
      <c r="G14" s="8" t="n">
        <f aca="false">C14*($E$40/$E14)</f>
        <v>1.74588957055215</v>
      </c>
      <c r="H14" s="8" t="n">
        <f aca="false">D14*($E$40/$E14)</f>
        <v>213.386503067485</v>
      </c>
      <c r="I14" s="9" t="n">
        <v>0.45</v>
      </c>
      <c r="J14" s="10" t="n">
        <v>35</v>
      </c>
      <c r="K14" s="11" t="n">
        <v>2.3</v>
      </c>
      <c r="L14" s="8" t="n">
        <f aca="false">F14*(I14/$I$40)^0.3</f>
        <v>10.6483571291289</v>
      </c>
      <c r="M14" s="8" t="n">
        <f aca="false">G14*(J14/$J$40)^0.2</f>
        <v>1.20877604104999</v>
      </c>
      <c r="N14" s="8" t="n">
        <f aca="false">H14*(K14/$K$40)^0.4</f>
        <v>68.0822788816397</v>
      </c>
      <c r="O14" s="1" t="s">
        <v>22</v>
      </c>
      <c r="P14" s="1" t="s">
        <v>23</v>
      </c>
      <c r="Q14" s="1" t="s">
        <v>41</v>
      </c>
      <c r="R14" s="1" t="s">
        <v>25</v>
      </c>
    </row>
    <row r="15" customFormat="false" ht="15" hidden="false" customHeight="true" outlineLevel="0" collapsed="false">
      <c r="A15" s="4" t="s">
        <v>42</v>
      </c>
      <c r="B15" s="5" t="n">
        <v>12.1</v>
      </c>
      <c r="C15" s="6" t="n">
        <v>0.7</v>
      </c>
      <c r="D15" s="5" t="n">
        <v>91</v>
      </c>
      <c r="E15" s="7" t="n">
        <v>166.6</v>
      </c>
      <c r="F15" s="8" t="n">
        <f aca="false">B15*($E$40/$E15)</f>
        <v>22.965306122449</v>
      </c>
      <c r="G15" s="8" t="n">
        <f aca="false">C15*($E$40/$E15)</f>
        <v>1.32857142857143</v>
      </c>
      <c r="H15" s="8" t="n">
        <f aca="false">D15*($E$40/$E15)</f>
        <v>172.714285714286</v>
      </c>
      <c r="I15" s="9" t="n">
        <v>0.5</v>
      </c>
      <c r="J15" s="10" t="n">
        <v>40</v>
      </c>
      <c r="K15" s="11" t="n">
        <v>2.5</v>
      </c>
      <c r="L15" s="8" t="n">
        <f aca="false">F15*(I15/$I$40)^0.3</f>
        <v>6.72398697853157</v>
      </c>
      <c r="M15" s="8" t="n">
        <f aca="false">G15*(J15/$J$40)^0.2</f>
        <v>0.94474014575031</v>
      </c>
      <c r="N15" s="8" t="n">
        <f aca="false">H15*(K15/$K$40)^0.4</f>
        <v>56.9744665758725</v>
      </c>
      <c r="O15" s="1" t="s">
        <v>22</v>
      </c>
      <c r="P15" s="1" t="s">
        <v>23</v>
      </c>
      <c r="Q15" s="1" t="s">
        <v>43</v>
      </c>
      <c r="R15" s="1" t="s">
        <v>25</v>
      </c>
    </row>
    <row r="16" customFormat="false" ht="15" hidden="false" customHeight="true" outlineLevel="0" collapsed="false">
      <c r="A16" s="4" t="s">
        <v>44</v>
      </c>
      <c r="B16" s="6" t="n">
        <v>7.55</v>
      </c>
      <c r="C16" s="6" t="n">
        <v>0.55</v>
      </c>
      <c r="D16" s="5" t="n">
        <v>75</v>
      </c>
      <c r="E16" s="7" t="n">
        <v>172.2</v>
      </c>
      <c r="F16" s="8" t="n">
        <f aca="false">B16*($E$40/$E16)</f>
        <v>13.8635888501742</v>
      </c>
      <c r="G16" s="8" t="n">
        <f aca="false">C16*($E$40/$E16)</f>
        <v>1.00993031358885</v>
      </c>
      <c r="H16" s="8" t="n">
        <f aca="false">D16*($E$40/$E16)</f>
        <v>137.717770034843</v>
      </c>
      <c r="I16" s="9" t="n">
        <v>0.6</v>
      </c>
      <c r="J16" s="10" t="n">
        <v>45</v>
      </c>
      <c r="K16" s="11" t="n">
        <v>2.8</v>
      </c>
      <c r="L16" s="8" t="n">
        <f aca="false">F16*(I16/$I$40)^0.3</f>
        <v>4.28730784679732</v>
      </c>
      <c r="M16" s="8" t="n">
        <f aca="false">G16*(J16/$J$40)^0.2</f>
        <v>0.735274280015895</v>
      </c>
      <c r="N16" s="8" t="n">
        <f aca="false">H16*(K16/$K$40)^0.4</f>
        <v>47.536718408663</v>
      </c>
      <c r="O16" s="1" t="s">
        <v>22</v>
      </c>
      <c r="P16" s="1" t="s">
        <v>23</v>
      </c>
      <c r="Q16" s="1" t="s">
        <v>45</v>
      </c>
      <c r="R16" s="1" t="s">
        <v>25</v>
      </c>
    </row>
    <row r="17" customFormat="false" ht="15" hidden="false" customHeight="true" outlineLevel="0" collapsed="false">
      <c r="A17" s="4" t="s">
        <v>46</v>
      </c>
      <c r="B17" s="6" t="n">
        <v>4.72</v>
      </c>
      <c r="C17" s="6" t="n">
        <v>0.43</v>
      </c>
      <c r="D17" s="5" t="n">
        <v>62</v>
      </c>
      <c r="E17" s="7" t="n">
        <v>177.1</v>
      </c>
      <c r="F17" s="8" t="n">
        <f aca="false">B17*($E$40/$E17)</f>
        <v>8.42723884810841</v>
      </c>
      <c r="G17" s="8" t="n">
        <f aca="false">C17*($E$40/$E17)</f>
        <v>0.767735742518351</v>
      </c>
      <c r="H17" s="8" t="n">
        <f aca="false">D17*($E$40/$E17)</f>
        <v>110.69678147939</v>
      </c>
      <c r="I17" s="9" t="n">
        <v>0.7</v>
      </c>
      <c r="J17" s="10" t="n">
        <v>50</v>
      </c>
      <c r="K17" s="11" t="n">
        <v>3</v>
      </c>
      <c r="L17" s="8" t="n">
        <f aca="false">F17*(I17/$I$40)^0.3</f>
        <v>2.72947008392712</v>
      </c>
      <c r="M17" s="8" t="n">
        <f aca="false">G17*(J17/$J$40)^0.2</f>
        <v>0.570848973822132</v>
      </c>
      <c r="N17" s="8" t="n">
        <f aca="false">H17*(K17/$K$40)^0.4</f>
        <v>39.2789164905631</v>
      </c>
      <c r="O17" s="1" t="s">
        <v>22</v>
      </c>
      <c r="P17" s="1" t="s">
        <v>23</v>
      </c>
      <c r="Q17" s="1" t="s">
        <v>47</v>
      </c>
      <c r="R17" s="1" t="s">
        <v>25</v>
      </c>
    </row>
    <row r="18" customFormat="false" ht="15" hidden="false" customHeight="true" outlineLevel="0" collapsed="false">
      <c r="A18" s="4" t="s">
        <v>48</v>
      </c>
      <c r="B18" s="6" t="n">
        <v>2.95</v>
      </c>
      <c r="C18" s="6" t="n">
        <v>0.34</v>
      </c>
      <c r="D18" s="5" t="n">
        <v>51</v>
      </c>
      <c r="E18" s="7" t="n">
        <v>179.9</v>
      </c>
      <c r="F18" s="8" t="n">
        <f aca="false">B18*($E$40/$E18)</f>
        <v>5.18504724847137</v>
      </c>
      <c r="G18" s="8" t="n">
        <f aca="false">C18*($E$40/$E18)</f>
        <v>0.597598665925514</v>
      </c>
      <c r="H18" s="8" t="n">
        <f aca="false">D18*($E$40/$E18)</f>
        <v>89.6397998888271</v>
      </c>
      <c r="I18" s="9" t="n">
        <v>0.8</v>
      </c>
      <c r="J18" s="10" t="n">
        <v>55</v>
      </c>
      <c r="K18" s="11" t="n">
        <v>3.5</v>
      </c>
      <c r="L18" s="8" t="n">
        <f aca="false">F18*(I18/$I$40)^0.3</f>
        <v>1.74800768605044</v>
      </c>
      <c r="M18" s="8" t="n">
        <f aca="false">G18*(J18/$J$40)^0.2</f>
        <v>0.452895099033907</v>
      </c>
      <c r="N18" s="8" t="n">
        <f aca="false">H18*(K18/$K$40)^0.4</f>
        <v>33.8301637207883</v>
      </c>
      <c r="O18" s="1" t="s">
        <v>22</v>
      </c>
      <c r="P18" s="1" t="s">
        <v>23</v>
      </c>
      <c r="Q18" s="1" t="s">
        <v>49</v>
      </c>
      <c r="R18" s="1" t="s">
        <v>25</v>
      </c>
    </row>
    <row r="19" customFormat="false" ht="15" hidden="false" customHeight="true" outlineLevel="0" collapsed="false">
      <c r="A19" s="4" t="s">
        <v>50</v>
      </c>
      <c r="B19" s="6" t="n">
        <v>1.84</v>
      </c>
      <c r="C19" s="6" t="n">
        <v>0.27</v>
      </c>
      <c r="D19" s="5" t="n">
        <v>42</v>
      </c>
      <c r="E19" s="7" t="n">
        <v>184</v>
      </c>
      <c r="F19" s="8" t="n">
        <f aca="false">B19*($E$40/$E19)</f>
        <v>3.162</v>
      </c>
      <c r="G19" s="8" t="n">
        <f aca="false">C19*($E$40/$E19)</f>
        <v>0.463989130434783</v>
      </c>
      <c r="H19" s="8" t="n">
        <f aca="false">D19*($E$40/$E19)</f>
        <v>72.1760869565217</v>
      </c>
      <c r="I19" s="9" t="n">
        <v>0.9</v>
      </c>
      <c r="J19" s="10" t="n">
        <v>60</v>
      </c>
      <c r="K19" s="11" t="n">
        <v>4</v>
      </c>
      <c r="L19" s="8" t="n">
        <f aca="false">F19*(I19/$I$40)^0.3</f>
        <v>1.10432840243156</v>
      </c>
      <c r="M19" s="8" t="n">
        <f aca="false">G19*(J19/$J$40)^0.2</f>
        <v>0.357810862351772</v>
      </c>
      <c r="N19" s="8" t="n">
        <f aca="false">H19*(K19/$K$40)^0.4</f>
        <v>28.7338177598841</v>
      </c>
      <c r="O19" s="1" t="s">
        <v>22</v>
      </c>
      <c r="P19" s="1" t="s">
        <v>23</v>
      </c>
      <c r="Q19" s="1" t="s">
        <v>51</v>
      </c>
      <c r="R19" s="1" t="s">
        <v>25</v>
      </c>
    </row>
    <row r="20" customFormat="false" ht="15" hidden="false" customHeight="true" outlineLevel="0" collapsed="false">
      <c r="A20" s="4" t="s">
        <v>52</v>
      </c>
      <c r="B20" s="6" t="n">
        <v>1.15</v>
      </c>
      <c r="C20" s="6" t="n">
        <v>0.22</v>
      </c>
      <c r="D20" s="5" t="n">
        <v>35</v>
      </c>
      <c r="E20" s="7" t="n">
        <v>188.9</v>
      </c>
      <c r="F20" s="8" t="n">
        <f aca="false">B20*($E$40/$E20)</f>
        <v>1.92498676548438</v>
      </c>
      <c r="G20" s="8" t="n">
        <f aca="false">C20*($E$40/$E20)</f>
        <v>0.368258337744839</v>
      </c>
      <c r="H20" s="8" t="n">
        <f aca="false">D20*($E$40/$E20)</f>
        <v>58.5865537321334</v>
      </c>
      <c r="I20" s="9" t="n">
        <v>1</v>
      </c>
      <c r="J20" s="10" t="n">
        <v>65</v>
      </c>
      <c r="K20" s="11" t="n">
        <v>4.5</v>
      </c>
      <c r="L20" s="8" t="n">
        <f aca="false">F20*(I20/$I$40)^0.3</f>
        <v>0.693891186985455</v>
      </c>
      <c r="M20" s="8" t="n">
        <f aca="false">G20*(J20/$J$40)^0.2</f>
        <v>0.288569697144873</v>
      </c>
      <c r="N20" s="8" t="n">
        <f aca="false">H20*(K20/$K$40)^0.4</f>
        <v>24.4488795531122</v>
      </c>
      <c r="O20" s="1" t="s">
        <v>22</v>
      </c>
      <c r="P20" s="1" t="s">
        <v>23</v>
      </c>
      <c r="Q20" s="1" t="s">
        <v>53</v>
      </c>
      <c r="R20" s="1" t="s">
        <v>25</v>
      </c>
    </row>
    <row r="21" customFormat="false" ht="15" hidden="false" customHeight="true" outlineLevel="0" collapsed="false">
      <c r="A21" s="4" t="s">
        <v>54</v>
      </c>
      <c r="B21" s="6" t="n">
        <v>0.72</v>
      </c>
      <c r="C21" s="6" t="n">
        <v>0.18</v>
      </c>
      <c r="D21" s="5" t="n">
        <v>29</v>
      </c>
      <c r="E21" s="7" t="n">
        <v>195.3</v>
      </c>
      <c r="F21" s="8" t="n">
        <f aca="false">B21*($E$40/$E21)</f>
        <v>1.16571428571429</v>
      </c>
      <c r="G21" s="8" t="n">
        <f aca="false">C21*($E$40/$E21)</f>
        <v>0.291428571428571</v>
      </c>
      <c r="H21" s="8" t="n">
        <f aca="false">D21*($E$40/$E21)</f>
        <v>46.952380952381</v>
      </c>
      <c r="I21" s="9" t="n">
        <v>1.2</v>
      </c>
      <c r="J21" s="10" t="n">
        <v>70</v>
      </c>
      <c r="K21" s="11" t="n">
        <v>5</v>
      </c>
      <c r="L21" s="8" t="n">
        <f aca="false">F21*(I21/$I$40)^0.3</f>
        <v>0.443823318283473</v>
      </c>
      <c r="M21" s="8" t="n">
        <f aca="false">G21*(J21/$J$40)^0.2</f>
        <v>0.231775325280055</v>
      </c>
      <c r="N21" s="8" t="n">
        <f aca="false">H21*(K21/$K$40)^0.4</f>
        <v>20.4372108430947</v>
      </c>
      <c r="O21" s="1" t="s">
        <v>22</v>
      </c>
      <c r="P21" s="1" t="s">
        <v>23</v>
      </c>
      <c r="Q21" s="1" t="s">
        <v>55</v>
      </c>
      <c r="R21" s="1" t="s">
        <v>25</v>
      </c>
    </row>
    <row r="22" customFormat="false" ht="15" hidden="false" customHeight="true" outlineLevel="0" collapsed="false">
      <c r="A22" s="4" t="s">
        <v>56</v>
      </c>
      <c r="B22" s="6" t="n">
        <v>0.45</v>
      </c>
      <c r="C22" s="6" t="n">
        <v>0.145</v>
      </c>
      <c r="D22" s="5" t="n">
        <v>24</v>
      </c>
      <c r="E22" s="7" t="n">
        <v>201.6</v>
      </c>
      <c r="F22" s="8" t="n">
        <f aca="false">B22*($E$40/$E22)</f>
        <v>0.705803571428571</v>
      </c>
      <c r="G22" s="8" t="n">
        <f aca="false">C22*($E$40/$E22)</f>
        <v>0.227425595238095</v>
      </c>
      <c r="H22" s="8" t="n">
        <f aca="false">D22*($E$40/$E22)</f>
        <v>37.6428571428571</v>
      </c>
      <c r="I22" s="9" t="n">
        <v>1.4</v>
      </c>
      <c r="J22" s="10" t="n">
        <v>75</v>
      </c>
      <c r="K22" s="11" t="n">
        <v>5.5</v>
      </c>
      <c r="L22" s="8" t="n">
        <f aca="false">F22*(I22/$I$40)^0.3</f>
        <v>0.281440041326932</v>
      </c>
      <c r="M22" s="8" t="n">
        <f aca="false">G22*(J22/$J$40)^0.2</f>
        <v>0.183386371064479</v>
      </c>
      <c r="N22" s="8" t="n">
        <f aca="false">H22*(K22/$K$40)^0.4</f>
        <v>17.0217284863053</v>
      </c>
      <c r="O22" s="1" t="s">
        <v>22</v>
      </c>
      <c r="P22" s="1" t="s">
        <v>23</v>
      </c>
      <c r="Q22" s="1" t="s">
        <v>57</v>
      </c>
      <c r="R22" s="1" t="s">
        <v>25</v>
      </c>
    </row>
    <row r="23" customFormat="false" ht="15" hidden="false" customHeight="true" outlineLevel="0" collapsed="false">
      <c r="A23" s="4" t="s">
        <v>58</v>
      </c>
      <c r="B23" s="6" t="n">
        <v>0.28</v>
      </c>
      <c r="C23" s="6" t="n">
        <v>0.12</v>
      </c>
      <c r="D23" s="5" t="n">
        <v>20</v>
      </c>
      <c r="E23" s="7" t="n">
        <v>207.3</v>
      </c>
      <c r="F23" s="8" t="n">
        <f aca="false">B23*($E$40/$E23)</f>
        <v>0.427091172214182</v>
      </c>
      <c r="G23" s="8" t="n">
        <f aca="false">C23*($E$40/$E23)</f>
        <v>0.183039073806078</v>
      </c>
      <c r="H23" s="8" t="n">
        <f aca="false">D23*($E$40/$E23)</f>
        <v>30.506512301013</v>
      </c>
      <c r="I23" s="9" t="n">
        <v>1.6</v>
      </c>
      <c r="J23" s="10" t="n">
        <v>80</v>
      </c>
      <c r="K23" s="11" t="n">
        <v>6</v>
      </c>
      <c r="L23" s="8" t="n">
        <f aca="false">F23*(I23/$I$40)^0.3</f>
        <v>0.177263864570293</v>
      </c>
      <c r="M23" s="8" t="n">
        <f aca="false">G23*(J23/$J$40)^0.2</f>
        <v>0.149512419921785</v>
      </c>
      <c r="N23" s="8" t="n">
        <f aca="false">H23*(K23/$K$40)^0.4</f>
        <v>14.2833166012408</v>
      </c>
      <c r="O23" s="1" t="s">
        <v>22</v>
      </c>
      <c r="P23" s="1" t="s">
        <v>23</v>
      </c>
      <c r="Q23" s="1" t="s">
        <v>59</v>
      </c>
      <c r="R23" s="1" t="s">
        <v>25</v>
      </c>
    </row>
    <row r="24" customFormat="false" ht="15" hidden="false" customHeight="true" outlineLevel="0" collapsed="false">
      <c r="A24" s="4" t="s">
        <v>60</v>
      </c>
      <c r="B24" s="6" t="n">
        <v>0.175</v>
      </c>
      <c r="C24" s="6" t="n">
        <v>0.1</v>
      </c>
      <c r="D24" s="5" t="n">
        <v>17</v>
      </c>
      <c r="E24" s="7" t="n">
        <v>215.3</v>
      </c>
      <c r="F24" s="8" t="n">
        <f aca="false">B24*($E$40/$E24)</f>
        <v>0.257013469577334</v>
      </c>
      <c r="G24" s="8" t="n">
        <f aca="false">C24*($E$40/$E24)</f>
        <v>0.146864839758477</v>
      </c>
      <c r="H24" s="8" t="n">
        <f aca="false">D24*($E$40/$E24)</f>
        <v>24.967022758941</v>
      </c>
      <c r="I24" s="9" t="n">
        <v>1.8</v>
      </c>
      <c r="J24" s="10" t="n">
        <v>85</v>
      </c>
      <c r="K24" s="11" t="n">
        <v>6.5</v>
      </c>
      <c r="L24" s="8" t="n">
        <f aca="false">F24*(I24/$I$40)^0.3</f>
        <v>0.110509918742012</v>
      </c>
      <c r="M24" s="8" t="n">
        <f aca="false">G24*(J24/$J$40)^0.2</f>
        <v>0.121427508689355</v>
      </c>
      <c r="N24" s="8" t="n">
        <f aca="false">H24*(K24/$K$40)^0.4</f>
        <v>12.0700231559176</v>
      </c>
      <c r="O24" s="1" t="s">
        <v>22</v>
      </c>
      <c r="P24" s="1" t="s">
        <v>23</v>
      </c>
      <c r="Q24" s="1" t="s">
        <v>61</v>
      </c>
      <c r="R24" s="1" t="s">
        <v>25</v>
      </c>
    </row>
    <row r="25" customFormat="false" ht="15" hidden="false" customHeight="true" outlineLevel="0" collapsed="false">
      <c r="A25" s="4" t="s">
        <v>62</v>
      </c>
      <c r="B25" s="12" t="n">
        <v>0.11</v>
      </c>
      <c r="C25" s="12" t="n">
        <v>0.114</v>
      </c>
      <c r="D25" s="13" t="n">
        <v>15</v>
      </c>
      <c r="E25" s="7" t="n">
        <v>214.5</v>
      </c>
      <c r="F25" s="14" t="n">
        <f aca="false">B25*($E$40/$E25)</f>
        <v>0.162153846153846</v>
      </c>
      <c r="G25" s="14" t="n">
        <f aca="false">C25*($E$40/$E25)</f>
        <v>0.16805034965035</v>
      </c>
      <c r="H25" s="15" t="n">
        <f aca="false">D25*($E$40/$E25)</f>
        <v>22.1118881118881</v>
      </c>
      <c r="I25" s="7" t="n">
        <v>2</v>
      </c>
      <c r="J25" s="16" t="n">
        <v>90</v>
      </c>
      <c r="K25" s="16" t="n">
        <v>7</v>
      </c>
      <c r="L25" s="14" t="n">
        <f aca="false">F25*(I25/$I$40)^0.3</f>
        <v>0.0719614451718439</v>
      </c>
      <c r="M25" s="14" t="n">
        <f aca="false">G25*(J25/$J$40)^0.2</f>
        <v>0.140541112214536</v>
      </c>
      <c r="N25" s="15" t="n">
        <f aca="false">H25*(K25/$K$40)^0.4</f>
        <v>11.0113621836731</v>
      </c>
      <c r="O25" s="1" t="s">
        <v>63</v>
      </c>
      <c r="P25" s="1" t="s">
        <v>64</v>
      </c>
      <c r="Q25" s="1" t="s">
        <v>65</v>
      </c>
      <c r="R25" s="1" t="s">
        <v>66</v>
      </c>
    </row>
    <row r="26" customFormat="false" ht="15" hidden="false" customHeight="true" outlineLevel="0" collapsed="false">
      <c r="A26" s="4" t="s">
        <v>67</v>
      </c>
      <c r="B26" s="12" t="n">
        <v>0.07</v>
      </c>
      <c r="C26" s="12" t="n">
        <v>0.08</v>
      </c>
      <c r="D26" s="13" t="n">
        <v>12</v>
      </c>
      <c r="E26" s="7" t="n">
        <v>218.1</v>
      </c>
      <c r="F26" s="14" t="n">
        <f aca="false">B26*($E$40/$E26)</f>
        <v>0.101485557083906</v>
      </c>
      <c r="G26" s="14" t="n">
        <f aca="false">C26*($E$40/$E26)</f>
        <v>0.115983493810179</v>
      </c>
      <c r="H26" s="15" t="n">
        <f aca="false">D26*($E$40/$E26)</f>
        <v>17.3975240715268</v>
      </c>
      <c r="I26" s="7" t="n">
        <v>2.5</v>
      </c>
      <c r="J26" s="16" t="n">
        <v>100</v>
      </c>
      <c r="K26" s="16" t="n">
        <v>8</v>
      </c>
      <c r="L26" s="14" t="n">
        <f aca="false">F26*(I26/$I$40)^0.3</f>
        <v>0.0481559401714064</v>
      </c>
      <c r="M26" s="14" t="n">
        <f aca="false">G26*(J26/$J$40)^0.2</f>
        <v>0.0990630399017267</v>
      </c>
      <c r="N26" s="15" t="n">
        <f aca="false">H26*(K26/$K$40)^0.4</f>
        <v>9.13901614032981</v>
      </c>
      <c r="O26" s="1" t="s">
        <v>63</v>
      </c>
      <c r="P26" s="1" t="s">
        <v>64</v>
      </c>
      <c r="Q26" s="1" t="s">
        <v>65</v>
      </c>
      <c r="R26" s="1" t="s">
        <v>66</v>
      </c>
    </row>
    <row r="27" customFormat="false" ht="15" hidden="false" customHeight="true" outlineLevel="0" collapsed="false">
      <c r="A27" s="4" t="s">
        <v>68</v>
      </c>
      <c r="B27" s="12" t="n">
        <v>0.045</v>
      </c>
      <c r="C27" s="12" t="n">
        <v>0.065</v>
      </c>
      <c r="D27" s="13" t="n">
        <v>10</v>
      </c>
      <c r="E27" s="7" t="n">
        <v>224.9</v>
      </c>
      <c r="F27" s="14" t="n">
        <f aca="false">B27*($E$40/$E27)</f>
        <v>0.0632681191640729</v>
      </c>
      <c r="G27" s="14" t="n">
        <f aca="false">C27*($E$40/$E27)</f>
        <v>0.0913872832369942</v>
      </c>
      <c r="H27" s="15" t="n">
        <f aca="false">D27*($E$40/$E27)</f>
        <v>14.0595820364607</v>
      </c>
      <c r="I27" s="7" t="n">
        <v>3</v>
      </c>
      <c r="J27" s="16" t="n">
        <v>110</v>
      </c>
      <c r="K27" s="16" t="n">
        <v>9</v>
      </c>
      <c r="L27" s="14" t="n">
        <f aca="false">F27*(I27/$I$40)^0.3</f>
        <v>0.0317091736206423</v>
      </c>
      <c r="M27" s="14" t="n">
        <f aca="false">G27*(J27/$J$40)^0.2</f>
        <v>0.0795572509000678</v>
      </c>
      <c r="N27" s="15" t="n">
        <f aca="false">H27*(K27/$K$40)^0.4</f>
        <v>7.74186185250149</v>
      </c>
      <c r="O27" s="1" t="s">
        <v>63</v>
      </c>
      <c r="P27" s="1" t="s">
        <v>64</v>
      </c>
      <c r="Q27" s="1" t="s">
        <v>65</v>
      </c>
      <c r="R27" s="1" t="s">
        <v>66</v>
      </c>
    </row>
    <row r="28" customFormat="false" ht="15" hidden="false" customHeight="true" outlineLevel="0" collapsed="false">
      <c r="A28" s="4" t="s">
        <v>69</v>
      </c>
      <c r="B28" s="12" t="n">
        <v>0.03</v>
      </c>
      <c r="C28" s="12" t="n">
        <v>0.055</v>
      </c>
      <c r="D28" s="13" t="n">
        <v>9</v>
      </c>
      <c r="E28" s="7" t="n">
        <v>229.6</v>
      </c>
      <c r="F28" s="14" t="n">
        <f aca="false">B28*($E$40/$E28)</f>
        <v>0.041315331010453</v>
      </c>
      <c r="G28" s="14" t="n">
        <f aca="false">C28*($E$40/$E28)</f>
        <v>0.0757447735191638</v>
      </c>
      <c r="H28" s="15" t="n">
        <f aca="false">D28*($E$40/$E28)</f>
        <v>12.3945993031359</v>
      </c>
      <c r="I28" s="7" t="n">
        <v>3.5</v>
      </c>
      <c r="J28" s="16" t="n">
        <v>120</v>
      </c>
      <c r="K28" s="16" t="n">
        <v>10</v>
      </c>
      <c r="L28" s="14" t="n">
        <f aca="false">F28*(I28/$I$40)^0.3</f>
        <v>0.0216867899701385</v>
      </c>
      <c r="M28" s="14" t="n">
        <f aca="false">G28*(J28/$J$40)^0.2</f>
        <v>0.0670971980209306</v>
      </c>
      <c r="N28" s="15" t="n">
        <f aca="false">H28*(K28/$K$40)^0.4</f>
        <v>7.1188279151798</v>
      </c>
      <c r="O28" s="1" t="s">
        <v>63</v>
      </c>
      <c r="P28" s="1" t="s">
        <v>64</v>
      </c>
      <c r="Q28" s="1" t="s">
        <v>65</v>
      </c>
      <c r="R28" s="1" t="s">
        <v>66</v>
      </c>
    </row>
    <row r="29" customFormat="false" ht="15" hidden="false" customHeight="true" outlineLevel="0" collapsed="false">
      <c r="A29" s="4" t="s">
        <v>70</v>
      </c>
      <c r="B29" s="12" t="n">
        <v>0.02</v>
      </c>
      <c r="C29" s="12" t="n">
        <v>0.048</v>
      </c>
      <c r="D29" s="13" t="n">
        <v>8</v>
      </c>
      <c r="E29" s="7" t="n">
        <v>233</v>
      </c>
      <c r="F29" s="14" t="n">
        <f aca="false">B29*($E$40/$E29)</f>
        <v>0.0271416309012876</v>
      </c>
      <c r="G29" s="14" t="n">
        <f aca="false">C29*($E$40/$E29)</f>
        <v>0.0651399141630901</v>
      </c>
      <c r="H29" s="15" t="n">
        <f aca="false">D29*($E$40/$E29)</f>
        <v>10.856652360515</v>
      </c>
      <c r="I29" s="7" t="n">
        <v>4</v>
      </c>
      <c r="J29" s="16" t="n">
        <v>130</v>
      </c>
      <c r="K29" s="16" t="n">
        <v>12</v>
      </c>
      <c r="L29" s="14" t="n">
        <f aca="false">F29*(I29/$I$40)^0.3</f>
        <v>0.0148291944926272</v>
      </c>
      <c r="M29" s="14" t="n">
        <f aca="false">G29*(J29/$J$40)^0.2</f>
        <v>0.058634242148999</v>
      </c>
      <c r="N29" s="15" t="n">
        <f aca="false">H29*(K29/$K$40)^0.4</f>
        <v>6.70724906264088</v>
      </c>
      <c r="O29" s="1" t="s">
        <v>63</v>
      </c>
      <c r="P29" s="1" t="s">
        <v>64</v>
      </c>
      <c r="Q29" s="1" t="s">
        <v>65</v>
      </c>
      <c r="R29" s="1" t="s">
        <v>66</v>
      </c>
    </row>
    <row r="30" customFormat="false" ht="15" hidden="false" customHeight="true" outlineLevel="0" collapsed="false">
      <c r="A30" s="4" t="s">
        <v>71</v>
      </c>
      <c r="B30" s="12" t="n">
        <v>0.013</v>
      </c>
      <c r="C30" s="12" t="n">
        <v>0.045</v>
      </c>
      <c r="D30" s="13" t="n">
        <v>7.5</v>
      </c>
      <c r="E30" s="7" t="n">
        <v>236.7</v>
      </c>
      <c r="F30" s="14" t="n">
        <f aca="false">B30*($E$40/$E30)</f>
        <v>0.0173662864385298</v>
      </c>
      <c r="G30" s="14" t="n">
        <f aca="false">C30*($E$40/$E30)</f>
        <v>0.0601140684410646</v>
      </c>
      <c r="H30" s="15" t="n">
        <f aca="false">D30*($E$40/$E30)</f>
        <v>10.0190114068441</v>
      </c>
      <c r="I30" s="7" t="n">
        <v>4.5</v>
      </c>
      <c r="J30" s="16" t="n">
        <v>140</v>
      </c>
      <c r="K30" s="16" t="n">
        <v>13</v>
      </c>
      <c r="L30" s="14" t="n">
        <f aca="false">F30*(I30/$I$40)^0.3</f>
        <v>0.00982956587837197</v>
      </c>
      <c r="M30" s="14" t="n">
        <f aca="false">G30*(J30/$J$40)^0.2</f>
        <v>0.0549183135632586</v>
      </c>
      <c r="N30" s="15" t="n">
        <f aca="false">H30*(K30/$K$40)^0.4</f>
        <v>6.39113829934014</v>
      </c>
      <c r="O30" s="1" t="s">
        <v>63</v>
      </c>
      <c r="P30" s="1" t="s">
        <v>64</v>
      </c>
      <c r="Q30" s="1" t="s">
        <v>65</v>
      </c>
      <c r="R30" s="1" t="s">
        <v>66</v>
      </c>
    </row>
    <row r="31" customFormat="false" ht="15" hidden="false" customHeight="true" outlineLevel="0" collapsed="false">
      <c r="A31" s="4" t="s">
        <v>72</v>
      </c>
      <c r="B31" s="12" t="n">
        <v>0.008</v>
      </c>
      <c r="C31" s="12" t="n">
        <v>0.04</v>
      </c>
      <c r="D31" s="13" t="n">
        <v>6.5</v>
      </c>
      <c r="E31" s="7" t="n">
        <v>237</v>
      </c>
      <c r="F31" s="14" t="n">
        <f aca="false">B31*($E$40/$E31)</f>
        <v>0.010673417721519</v>
      </c>
      <c r="G31" s="14" t="n">
        <f aca="false">C31*($E$40/$E31)</f>
        <v>0.0533670886075949</v>
      </c>
      <c r="H31" s="15" t="n">
        <f aca="false">D31*($E$40/$E31)</f>
        <v>8.67215189873418</v>
      </c>
      <c r="I31" s="7" t="n">
        <v>5</v>
      </c>
      <c r="J31" s="16" t="n">
        <v>150</v>
      </c>
      <c r="K31" s="16" t="n">
        <v>15</v>
      </c>
      <c r="L31" s="14" t="n">
        <f aca="false">F31*(I31/$I$40)^0.3</f>
        <v>0.006235311168056</v>
      </c>
      <c r="M31" s="14" t="n">
        <f aca="false">G31*(J31/$J$40)^0.2</f>
        <v>0.0494318912271924</v>
      </c>
      <c r="N31" s="15" t="n">
        <f aca="false">H31*(K31/$K$40)^0.4</f>
        <v>5.85786533158527</v>
      </c>
      <c r="O31" s="1" t="s">
        <v>63</v>
      </c>
      <c r="P31" s="1" t="s">
        <v>64</v>
      </c>
      <c r="Q31" s="1" t="s">
        <v>65</v>
      </c>
      <c r="R31" s="1" t="s">
        <v>66</v>
      </c>
    </row>
    <row r="32" customFormat="false" ht="15" hidden="false" customHeight="true" outlineLevel="0" collapsed="false">
      <c r="A32" s="4" t="s">
        <v>73</v>
      </c>
      <c r="B32" s="12" t="n">
        <v>0.005</v>
      </c>
      <c r="C32" s="12" t="n">
        <v>0.035</v>
      </c>
      <c r="D32" s="13" t="n">
        <v>5.5</v>
      </c>
      <c r="E32" s="7" t="n">
        <v>240</v>
      </c>
      <c r="F32" s="14" t="n">
        <f aca="false">B32*($E$40/$E32)</f>
        <v>0.0065875</v>
      </c>
      <c r="G32" s="14" t="n">
        <f aca="false">C32*($E$40/$E32)</f>
        <v>0.0461125</v>
      </c>
      <c r="H32" s="15" t="n">
        <f aca="false">D32*($E$40/$E32)</f>
        <v>7.24625</v>
      </c>
      <c r="I32" s="7" t="n">
        <v>6</v>
      </c>
      <c r="J32" s="16" t="n">
        <v>160</v>
      </c>
      <c r="K32" s="16" t="n">
        <v>17</v>
      </c>
      <c r="L32" s="14" t="n">
        <f aca="false">F32*(I32/$I$40)^0.3</f>
        <v>0.00406471057066806</v>
      </c>
      <c r="M32" s="14" t="n">
        <f aca="false">G32*(J32/$J$40)^0.2</f>
        <v>0.043267133996663</v>
      </c>
      <c r="N32" s="15" t="n">
        <f aca="false">H32*(K32/$K$40)^0.4</f>
        <v>5.14598937758201</v>
      </c>
      <c r="O32" s="1" t="s">
        <v>63</v>
      </c>
      <c r="P32" s="1" t="s">
        <v>64</v>
      </c>
      <c r="Q32" s="1" t="s">
        <v>65</v>
      </c>
      <c r="R32" s="1" t="s">
        <v>66</v>
      </c>
    </row>
    <row r="33" customFormat="false" ht="15" hidden="false" customHeight="true" outlineLevel="0" collapsed="false">
      <c r="A33" s="4" t="s">
        <v>74</v>
      </c>
      <c r="B33" s="12" t="n">
        <v>0.003</v>
      </c>
      <c r="C33" s="12" t="n">
        <v>0.03</v>
      </c>
      <c r="D33" s="13" t="n">
        <v>5</v>
      </c>
      <c r="E33" s="7" t="n">
        <v>245.1</v>
      </c>
      <c r="F33" s="14" t="n">
        <f aca="false">B33*($E$40/$E33)</f>
        <v>0.0038702570379437</v>
      </c>
      <c r="G33" s="14" t="n">
        <f aca="false">C33*($E$40/$E33)</f>
        <v>0.038702570379437</v>
      </c>
      <c r="H33" s="15" t="n">
        <f aca="false">D33*($E$40/$E33)</f>
        <v>6.45042839657283</v>
      </c>
      <c r="I33" s="7" t="n">
        <v>7</v>
      </c>
      <c r="J33" s="16" t="n">
        <v>165</v>
      </c>
      <c r="K33" s="16" t="n">
        <v>19</v>
      </c>
      <c r="L33" s="14" t="n">
        <f aca="false">F33*(I33/$I$40)^0.3</f>
        <v>0.00250111029961309</v>
      </c>
      <c r="M33" s="14" t="n">
        <f aca="false">G33*(J33/$J$40)^0.2</f>
        <v>0.0365386133502384</v>
      </c>
      <c r="N33" s="15" t="n">
        <f aca="false">H33*(K33/$K$40)^0.4</f>
        <v>4.78923339921114</v>
      </c>
      <c r="O33" s="1" t="s">
        <v>63</v>
      </c>
      <c r="P33" s="1" t="s">
        <v>64</v>
      </c>
      <c r="Q33" s="1" t="s">
        <v>65</v>
      </c>
      <c r="R33" s="1" t="s">
        <v>66</v>
      </c>
    </row>
    <row r="34" customFormat="false" ht="15" hidden="false" customHeight="true" outlineLevel="0" collapsed="false">
      <c r="A34" s="4" t="s">
        <v>75</v>
      </c>
      <c r="B34" s="12" t="n">
        <v>0.0018</v>
      </c>
      <c r="C34" s="12" t="n">
        <v>0.027</v>
      </c>
      <c r="D34" s="13" t="n">
        <v>4.5</v>
      </c>
      <c r="E34" s="7" t="n">
        <v>251.1</v>
      </c>
      <c r="F34" s="14" t="n">
        <f aca="false">B34*($E$40/$E34)</f>
        <v>0.00226666666666667</v>
      </c>
      <c r="G34" s="14" t="n">
        <f aca="false">C34*($E$40/$E34)</f>
        <v>0.034</v>
      </c>
      <c r="H34" s="15" t="n">
        <f aca="false">D34*($E$40/$E34)</f>
        <v>5.66666666666667</v>
      </c>
      <c r="I34" s="7" t="n">
        <v>8</v>
      </c>
      <c r="J34" s="16" t="n">
        <v>170</v>
      </c>
      <c r="K34" s="16" t="n">
        <v>21</v>
      </c>
      <c r="L34" s="14" t="n">
        <f aca="false">F34*(I34/$I$40)^0.3</f>
        <v>0.00152467850511926</v>
      </c>
      <c r="M34" s="14" t="n">
        <f aca="false">G34*(J34/$J$40)^0.2</f>
        <v>0.0322911985619976</v>
      </c>
      <c r="N34" s="15" t="n">
        <f aca="false">H34*(K34/$K$40)^0.4</f>
        <v>4.37916579651294</v>
      </c>
      <c r="O34" s="1" t="s">
        <v>63</v>
      </c>
      <c r="P34" s="1" t="s">
        <v>64</v>
      </c>
      <c r="Q34" s="1" t="s">
        <v>65</v>
      </c>
      <c r="R34" s="1" t="s">
        <v>66</v>
      </c>
    </row>
    <row r="35" customFormat="false" ht="15" hidden="false" customHeight="true" outlineLevel="0" collapsed="false">
      <c r="A35" s="4" t="s">
        <v>76</v>
      </c>
      <c r="B35" s="12" t="n">
        <v>0.0012</v>
      </c>
      <c r="C35" s="12" t="n">
        <v>0.025</v>
      </c>
      <c r="D35" s="13" t="n">
        <v>4.2</v>
      </c>
      <c r="E35" s="7" t="n">
        <v>255.7</v>
      </c>
      <c r="F35" s="14" t="n">
        <f aca="false">B35*($E$40/$E35)</f>
        <v>0.00148392647633946</v>
      </c>
      <c r="G35" s="14" t="n">
        <f aca="false">C35*($E$40/$E35)</f>
        <v>0.0309151349237388</v>
      </c>
      <c r="H35" s="15" t="n">
        <f aca="false">D35*($E$40/$E35)</f>
        <v>5.19374266718811</v>
      </c>
      <c r="I35" s="7" t="n">
        <v>9</v>
      </c>
      <c r="J35" s="16" t="n">
        <v>175</v>
      </c>
      <c r="K35" s="16" t="n">
        <v>23</v>
      </c>
      <c r="L35" s="14" t="n">
        <f aca="false">F35*(I35/$I$40)^0.3</f>
        <v>0.00103406719345552</v>
      </c>
      <c r="M35" s="14" t="n">
        <f aca="false">G35*(J35/$J$40)^0.2</f>
        <v>0.0295320924844385</v>
      </c>
      <c r="N35" s="15" t="n">
        <f aca="false">H35*(K35/$K$40)^0.4</f>
        <v>4.16243596953369</v>
      </c>
      <c r="O35" s="1" t="s">
        <v>63</v>
      </c>
      <c r="P35" s="1" t="s">
        <v>64</v>
      </c>
      <c r="Q35" s="1" t="s">
        <v>65</v>
      </c>
      <c r="R35" s="1" t="s">
        <v>66</v>
      </c>
    </row>
    <row r="36" customFormat="false" ht="15" hidden="false" customHeight="true" outlineLevel="0" collapsed="false">
      <c r="A36" s="4" t="s">
        <v>77</v>
      </c>
      <c r="B36" s="12" t="n">
        <v>0.0008</v>
      </c>
      <c r="C36" s="12" t="n">
        <v>0.023</v>
      </c>
      <c r="D36" s="13" t="n">
        <v>4</v>
      </c>
      <c r="E36" s="7" t="n">
        <v>258.8</v>
      </c>
      <c r="F36" s="14" t="n">
        <f aca="false">B36*($E$40/$E36)</f>
        <v>0.000977434312210201</v>
      </c>
      <c r="G36" s="14" t="n">
        <f aca="false">C36*($E$40/$E36)</f>
        <v>0.0281012364760433</v>
      </c>
      <c r="H36" s="15" t="n">
        <f aca="false">D36*($E$40/$E36)</f>
        <v>4.887171561051</v>
      </c>
      <c r="I36" s="7" t="n">
        <v>10</v>
      </c>
      <c r="J36" s="16" t="n">
        <v>180</v>
      </c>
      <c r="K36" s="16" t="n">
        <v>25</v>
      </c>
      <c r="L36" s="14" t="n">
        <f aca="false">F36*(I36/$I$40)^0.3</f>
        <v>0.000702993329549682</v>
      </c>
      <c r="M36" s="14" t="n">
        <f aca="false">G36*(J36/$J$40)^0.2</f>
        <v>0.026995749805044</v>
      </c>
      <c r="N36" s="15" t="n">
        <f aca="false">H36*(K36/$K$40)^0.4</f>
        <v>4.04957635348881</v>
      </c>
      <c r="O36" s="1" t="s">
        <v>63</v>
      </c>
      <c r="P36" s="1" t="s">
        <v>64</v>
      </c>
      <c r="Q36" s="1" t="s">
        <v>65</v>
      </c>
      <c r="R36" s="1" t="s">
        <v>66</v>
      </c>
    </row>
    <row r="37" customFormat="false" ht="15" hidden="false" customHeight="true" outlineLevel="0" collapsed="false">
      <c r="A37" s="4" t="s">
        <v>78</v>
      </c>
      <c r="B37" s="12" t="n">
        <v>0.0005</v>
      </c>
      <c r="C37" s="12" t="n">
        <v>0.02</v>
      </c>
      <c r="D37" s="13" t="n">
        <v>3.8</v>
      </c>
      <c r="E37" s="7" t="n">
        <v>271</v>
      </c>
      <c r="F37" s="14" t="n">
        <f aca="false">B37*($E$40/$E37)</f>
        <v>0.00058339483394834</v>
      </c>
      <c r="G37" s="14" t="n">
        <f aca="false">C37*($E$40/$E37)</f>
        <v>0.0233357933579336</v>
      </c>
      <c r="H37" s="15" t="n">
        <f aca="false">D37*($E$40/$E37)</f>
        <v>4.43380073800738</v>
      </c>
      <c r="I37" s="7" t="n">
        <v>12</v>
      </c>
      <c r="J37" s="16" t="n">
        <v>190</v>
      </c>
      <c r="K37" s="16" t="n">
        <v>28</v>
      </c>
      <c r="L37" s="14" t="n">
        <f aca="false">F37*(I37/$I$40)^0.3</f>
        <v>0.000443180431965344</v>
      </c>
      <c r="M37" s="14" t="n">
        <f aca="false">G37*(J37/$J$40)^0.2</f>
        <v>0.0226615052860742</v>
      </c>
      <c r="N37" s="15" t="n">
        <f aca="false">H37*(K37/$K$40)^0.4</f>
        <v>3.84428332071506</v>
      </c>
      <c r="O37" s="1" t="s">
        <v>63</v>
      </c>
      <c r="P37" s="1" t="s">
        <v>64</v>
      </c>
      <c r="Q37" s="1" t="s">
        <v>65</v>
      </c>
      <c r="R37" s="1" t="s">
        <v>66</v>
      </c>
    </row>
    <row r="38" customFormat="false" ht="15" hidden="false" customHeight="true" outlineLevel="0" collapsed="false">
      <c r="A38" s="4" t="s">
        <v>79</v>
      </c>
      <c r="B38" s="12" t="n">
        <v>0.0003</v>
      </c>
      <c r="C38" s="12" t="n">
        <v>0.016</v>
      </c>
      <c r="D38" s="13" t="n">
        <v>3.6</v>
      </c>
      <c r="E38" s="7" t="n">
        <v>292.7</v>
      </c>
      <c r="F38" s="14" t="n">
        <f aca="false">B38*($E$40/$E38)</f>
        <v>0.000324086094977793</v>
      </c>
      <c r="G38" s="14" t="n">
        <f aca="false">C38*($E$40/$E38)</f>
        <v>0.017284591732149</v>
      </c>
      <c r="H38" s="15" t="n">
        <f aca="false">D38*($E$40/$E38)</f>
        <v>3.88903313973352</v>
      </c>
      <c r="I38" s="7" t="n">
        <v>15</v>
      </c>
      <c r="J38" s="16" t="n">
        <v>200</v>
      </c>
      <c r="K38" s="16" t="n">
        <v>30</v>
      </c>
      <c r="L38" s="14" t="n">
        <f aca="false">F38*(I38/$I$40)^0.3</f>
        <v>0.000263239707271447</v>
      </c>
      <c r="M38" s="14" t="n">
        <f aca="false">G38*(J38/$J$40)^0.2</f>
        <v>0.0169582326394886</v>
      </c>
      <c r="N38" s="15" t="n">
        <f aca="false">H38*(K38/$K$40)^0.4</f>
        <v>3.4663000170001</v>
      </c>
      <c r="O38" s="1" t="s">
        <v>63</v>
      </c>
      <c r="P38" s="1" t="s">
        <v>64</v>
      </c>
      <c r="Q38" s="1" t="s">
        <v>65</v>
      </c>
      <c r="R38" s="1" t="s">
        <v>66</v>
      </c>
    </row>
    <row r="39" customFormat="false" ht="15" hidden="false" customHeight="true" outlineLevel="0" collapsed="false">
      <c r="A39" s="4" t="s">
        <v>80</v>
      </c>
      <c r="B39" s="12" t="n">
        <v>0.00015</v>
      </c>
      <c r="C39" s="12" t="n">
        <v>0.014</v>
      </c>
      <c r="D39" s="13" t="n">
        <v>3.55</v>
      </c>
      <c r="E39" s="7" t="n">
        <v>304.7</v>
      </c>
      <c r="F39" s="14" t="n">
        <f aca="false">B39*($E$40/$E39)</f>
        <v>0.000155661306202822</v>
      </c>
      <c r="G39" s="14" t="n">
        <f aca="false">C39*($E$40/$E39)</f>
        <v>0.0145283885789301</v>
      </c>
      <c r="H39" s="15" t="n">
        <f aca="false">D39*($E$40/$E39)</f>
        <v>3.68398424680013</v>
      </c>
      <c r="I39" s="7" t="n">
        <v>20</v>
      </c>
      <c r="J39" s="16" t="n">
        <v>210</v>
      </c>
      <c r="K39" s="16" t="n">
        <v>35</v>
      </c>
      <c r="L39" s="14" t="n">
        <f aca="false">F39*(I39/$I$40)^0.3</f>
        <v>0.000137833026606525</v>
      </c>
      <c r="M39" s="14" t="n">
        <f aca="false">G39*(J39/$J$40)^0.2</f>
        <v>0.0143938432816639</v>
      </c>
      <c r="N39" s="15" t="n">
        <f aca="false">H39*(K39/$K$40)^0.4</f>
        <v>3.49237592440884</v>
      </c>
      <c r="O39" s="1" t="s">
        <v>63</v>
      </c>
      <c r="P39" s="1" t="s">
        <v>64</v>
      </c>
      <c r="Q39" s="1" t="s">
        <v>65</v>
      </c>
      <c r="R39" s="1" t="s">
        <v>66</v>
      </c>
    </row>
    <row r="40" customFormat="false" ht="15" hidden="false" customHeight="true" outlineLevel="0" collapsed="false">
      <c r="A40" s="4" t="s">
        <v>81</v>
      </c>
      <c r="B40" s="12" t="n">
        <v>0.0001</v>
      </c>
      <c r="C40" s="12" t="n">
        <v>0.014</v>
      </c>
      <c r="D40" s="13" t="n">
        <v>3.5</v>
      </c>
      <c r="E40" s="7" t="n">
        <v>316.2</v>
      </c>
      <c r="F40" s="14" t="n">
        <f aca="false">B40*($E$40/$E40)</f>
        <v>0.0001</v>
      </c>
      <c r="G40" s="14" t="n">
        <f aca="false">C40*($E$40/$E40)</f>
        <v>0.014</v>
      </c>
      <c r="H40" s="15" t="n">
        <f aca="false">D40*($E$40/$E40)</f>
        <v>3.5</v>
      </c>
      <c r="I40" s="7" t="n">
        <v>30</v>
      </c>
      <c r="J40" s="16" t="n">
        <v>220</v>
      </c>
      <c r="K40" s="16" t="n">
        <v>40</v>
      </c>
      <c r="L40" s="14" t="n">
        <f aca="false">F40*(I40/$I$40)^0.3</f>
        <v>0.0001</v>
      </c>
      <c r="M40" s="14" t="n">
        <f aca="false">G40*(J40/$J$40)^0.2</f>
        <v>0.014</v>
      </c>
      <c r="N40" s="15" t="n">
        <f aca="false">H40*(K40/$K$40)^0.4</f>
        <v>3.5</v>
      </c>
      <c r="O40" s="1" t="s">
        <v>63</v>
      </c>
      <c r="P40" s="1" t="s">
        <v>64</v>
      </c>
      <c r="Q40" s="1" t="s">
        <v>65</v>
      </c>
      <c r="R40" s="1" t="s">
        <v>66</v>
      </c>
    </row>
    <row r="42" customFormat="false" ht="15" hidden="false" customHeight="true" outlineLevel="0" collapsed="false">
      <c r="A42" s="17" t="s">
        <v>82</v>
      </c>
    </row>
    <row r="43" customFormat="false" ht="15" hidden="false" customHeight="true" outlineLevel="0" collapsed="false">
      <c r="A43" s="18" t="s">
        <v>83</v>
      </c>
    </row>
    <row r="44" customFormat="false" ht="15" hidden="false" customHeight="true" outlineLevel="0" collapsed="false">
      <c r="A44" s="18" t="s">
        <v>84</v>
      </c>
    </row>
    <row r="45" customFormat="false" ht="15" hidden="false" customHeight="true" outlineLevel="0" collapsed="false">
      <c r="A45" s="18" t="s">
        <v>85</v>
      </c>
    </row>
    <row r="46" customFormat="false" ht="15" hidden="false" customHeight="true" outlineLevel="0" collapsed="false">
      <c r="A46" s="18" t="s">
        <v>86</v>
      </c>
    </row>
    <row r="47" customFormat="false" ht="15" hidden="false" customHeight="true" outlineLevel="0" collapsed="false">
      <c r="A47" s="18" t="s">
        <v>87</v>
      </c>
    </row>
    <row r="48" customFormat="false" ht="15" hidden="false" customHeight="true" outlineLevel="0" collapsed="false">
      <c r="A48" s="18" t="s">
        <v>88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4" min="2" style="1" width="15"/>
    <col collapsed="false" customWidth="true" hidden="false" outlineLevel="0" max="5" min="5" style="1" width="20"/>
    <col collapsed="false" customWidth="true" hidden="false" outlineLevel="0" max="6" min="6" style="1" width="18"/>
  </cols>
  <sheetData>
    <row r="1" customFormat="false" ht="17.25" hidden="false" customHeight="true" outlineLevel="0" collapsed="false">
      <c r="A1" s="2" t="s">
        <v>89</v>
      </c>
    </row>
    <row r="3" customFormat="false" ht="15" hidden="false" customHeight="true" outlineLevel="0" collapsed="false">
      <c r="A3" s="19" t="s">
        <v>90</v>
      </c>
    </row>
    <row r="4" customFormat="false" ht="15" hidden="false" customHeight="true" outlineLevel="0" collapsed="false">
      <c r="A4" s="1" t="s">
        <v>91</v>
      </c>
      <c r="B4" s="20" t="n">
        <v>0.6</v>
      </c>
    </row>
    <row r="5" customFormat="false" ht="15" hidden="false" customHeight="true" outlineLevel="0" collapsed="false">
      <c r="A5" s="1" t="s">
        <v>92</v>
      </c>
      <c r="B5" s="20" t="n">
        <v>0.3</v>
      </c>
    </row>
    <row r="6" customFormat="false" ht="15" hidden="false" customHeight="true" outlineLevel="0" collapsed="false">
      <c r="A6" s="1" t="s">
        <v>93</v>
      </c>
      <c r="B6" s="20" t="n">
        <v>0.1</v>
      </c>
    </row>
    <row r="7" customFormat="false" ht="15" hidden="false" customHeight="true" outlineLevel="0" collapsed="false">
      <c r="A7" s="1" t="s">
        <v>94</v>
      </c>
      <c r="B7" s="21" t="n">
        <f aca="false">SUM(B4:B6)</f>
        <v>1</v>
      </c>
    </row>
    <row r="10" customFormat="false" ht="27.75" hidden="false" customHeight="true" outlineLevel="0" collapsed="false">
      <c r="A10" s="22" t="s">
        <v>3</v>
      </c>
      <c r="B10" s="22" t="s">
        <v>95</v>
      </c>
      <c r="C10" s="22" t="s">
        <v>96</v>
      </c>
      <c r="D10" s="22" t="s">
        <v>97</v>
      </c>
      <c r="E10" s="22" t="s">
        <v>98</v>
      </c>
      <c r="F10" s="22" t="s">
        <v>99</v>
      </c>
    </row>
    <row r="11" customFormat="false" ht="15" hidden="false" customHeight="true" outlineLevel="0" collapsed="false">
      <c r="A11" s="23" t="s">
        <v>21</v>
      </c>
      <c r="B11" s="23" t="n">
        <v>100</v>
      </c>
      <c r="C11" s="23" t="n">
        <v>100</v>
      </c>
      <c r="D11" s="23" t="n">
        <v>100</v>
      </c>
      <c r="E11" s="24" t="n">
        <f aca="false">(B11*$B$4)+(C11*$B$5)+(D11*$B$6)</f>
        <v>100</v>
      </c>
    </row>
    <row r="12" customFormat="false" ht="15" hidden="false" customHeight="true" outlineLevel="0" collapsed="false">
      <c r="A12" s="23" t="s">
        <v>26</v>
      </c>
      <c r="B12" s="25"/>
      <c r="F12" s="21" t="n">
        <f aca="false">(E12/E11)-1</f>
        <v>-1</v>
      </c>
    </row>
    <row r="13" customFormat="false" ht="15" hidden="false" customHeight="true" outlineLevel="0" collapsed="false">
      <c r="A13" s="23" t="s">
        <v>28</v>
      </c>
    </row>
    <row r="14" customFormat="false" ht="15" hidden="false" customHeight="true" outlineLevel="0" collapsed="false">
      <c r="A14" s="23" t="s">
        <v>30</v>
      </c>
    </row>
    <row r="15" customFormat="false" ht="15" hidden="false" customHeight="true" outlineLevel="0" collapsed="false">
      <c r="A15" s="23" t="s">
        <v>32</v>
      </c>
    </row>
    <row r="16" customFormat="false" ht="15" hidden="false" customHeight="true" outlineLevel="0" collapsed="false">
      <c r="A16" s="23" t="s">
        <v>34</v>
      </c>
    </row>
    <row r="17" customFormat="false" ht="15" hidden="false" customHeight="true" outlineLevel="0" collapsed="false">
      <c r="A17" s="23" t="s">
        <v>36</v>
      </c>
    </row>
    <row r="18" customFormat="false" ht="15" hidden="false" customHeight="true" outlineLevel="0" collapsed="false">
      <c r="A18" s="23" t="s">
        <v>38</v>
      </c>
    </row>
    <row r="19" customFormat="false" ht="15" hidden="false" customHeight="true" outlineLevel="0" collapsed="false">
      <c r="A19" s="23" t="s">
        <v>40</v>
      </c>
    </row>
    <row r="20" customFormat="false" ht="15" hidden="false" customHeight="true" outlineLevel="0" collapsed="false">
      <c r="A20" s="23" t="s">
        <v>42</v>
      </c>
    </row>
    <row r="21" customFormat="false" ht="15" hidden="false" customHeight="true" outlineLevel="0" collapsed="false">
      <c r="A21" s="23" t="s">
        <v>44</v>
      </c>
    </row>
    <row r="22" customFormat="false" ht="15" hidden="false" customHeight="true" outlineLevel="0" collapsed="false">
      <c r="A22" s="23" t="s">
        <v>46</v>
      </c>
    </row>
    <row r="23" customFormat="false" ht="15" hidden="false" customHeight="true" outlineLevel="0" collapsed="false">
      <c r="A23" s="23" t="s">
        <v>48</v>
      </c>
    </row>
    <row r="24" customFormat="false" ht="15" hidden="false" customHeight="true" outlineLevel="0" collapsed="false">
      <c r="A24" s="23" t="s">
        <v>50</v>
      </c>
    </row>
    <row r="25" customFormat="false" ht="15" hidden="false" customHeight="true" outlineLevel="0" collapsed="false">
      <c r="A25" s="23" t="s">
        <v>52</v>
      </c>
    </row>
    <row r="26" customFormat="false" ht="15" hidden="false" customHeight="true" outlineLevel="0" collapsed="false">
      <c r="A26" s="23" t="s">
        <v>54</v>
      </c>
    </row>
    <row r="27" customFormat="false" ht="15" hidden="false" customHeight="true" outlineLevel="0" collapsed="false">
      <c r="A27" s="23" t="s">
        <v>56</v>
      </c>
    </row>
    <row r="28" customFormat="false" ht="15" hidden="false" customHeight="true" outlineLevel="0" collapsed="false">
      <c r="A28" s="23" t="s">
        <v>58</v>
      </c>
    </row>
    <row r="29" customFormat="false" ht="15" hidden="false" customHeight="true" outlineLevel="0" collapsed="false">
      <c r="A29" s="23" t="s">
        <v>60</v>
      </c>
    </row>
    <row r="30" customFormat="false" ht="15" hidden="false" customHeight="true" outlineLevel="0" collapsed="false">
      <c r="A30" s="23" t="s">
        <v>62</v>
      </c>
    </row>
    <row r="31" customFormat="false" ht="15" hidden="false" customHeight="true" outlineLevel="0" collapsed="false">
      <c r="A31" s="23" t="s">
        <v>67</v>
      </c>
    </row>
    <row r="32" customFormat="false" ht="15" hidden="false" customHeight="true" outlineLevel="0" collapsed="false">
      <c r="A32" s="23" t="s">
        <v>68</v>
      </c>
    </row>
    <row r="33" customFormat="false" ht="15" hidden="false" customHeight="true" outlineLevel="0" collapsed="false">
      <c r="A33" s="23" t="s">
        <v>69</v>
      </c>
    </row>
    <row r="34" customFormat="false" ht="15" hidden="false" customHeight="true" outlineLevel="0" collapsed="false">
      <c r="A34" s="23" t="s">
        <v>70</v>
      </c>
    </row>
    <row r="35" customFormat="false" ht="15" hidden="false" customHeight="true" outlineLevel="0" collapsed="false">
      <c r="A35" s="23" t="s">
        <v>71</v>
      </c>
    </row>
    <row r="36" customFormat="false" ht="15" hidden="false" customHeight="true" outlineLevel="0" collapsed="false">
      <c r="A36" s="23" t="s">
        <v>72</v>
      </c>
    </row>
    <row r="37" customFormat="false" ht="15" hidden="false" customHeight="true" outlineLevel="0" collapsed="false">
      <c r="A37" s="23" t="s">
        <v>73</v>
      </c>
    </row>
    <row r="38" customFormat="false" ht="15" hidden="false" customHeight="true" outlineLevel="0" collapsed="false">
      <c r="A38" s="23" t="s">
        <v>74</v>
      </c>
    </row>
    <row r="39" customFormat="false" ht="15" hidden="false" customHeight="true" outlineLevel="0" collapsed="false">
      <c r="A39" s="23" t="s">
        <v>75</v>
      </c>
    </row>
    <row r="40" customFormat="false" ht="15" hidden="false" customHeight="true" outlineLevel="0" collapsed="false">
      <c r="A40" s="23" t="s">
        <v>76</v>
      </c>
    </row>
    <row r="41" customFormat="false" ht="15" hidden="false" customHeight="true" outlineLevel="0" collapsed="false">
      <c r="A41" s="23" t="s">
        <v>77</v>
      </c>
    </row>
    <row r="42" customFormat="false" ht="15" hidden="false" customHeight="true" outlineLevel="0" collapsed="false">
      <c r="A42" s="23" t="s">
        <v>78</v>
      </c>
    </row>
    <row r="43" customFormat="false" ht="15" hidden="false" customHeight="true" outlineLevel="0" collapsed="false">
      <c r="A43" s="23" t="s">
        <v>79</v>
      </c>
    </row>
    <row r="44" customFormat="false" ht="15" hidden="false" customHeight="true" outlineLevel="0" collapsed="false">
      <c r="A44" s="23" t="s">
        <v>80</v>
      </c>
    </row>
    <row r="45" customFormat="false" ht="15" hidden="false" customHeight="true" outlineLevel="0" collapsed="false">
      <c r="A45" s="23" t="s">
        <v>81</v>
      </c>
      <c r="B45" s="1" t="n">
        <v>100</v>
      </c>
      <c r="C45" s="1" t="n">
        <v>100</v>
      </c>
      <c r="D45" s="1" t="n">
        <v>100</v>
      </c>
    </row>
    <row r="47" customFormat="false" ht="15" hidden="false" customHeight="true" outlineLevel="0" collapsed="false">
      <c r="A47" s="1" t="s">
        <v>100</v>
      </c>
    </row>
    <row r="48" customFormat="false" ht="15" hidden="false" customHeight="true" outlineLevel="0" collapsed="false">
      <c r="A48" s="1" t="s">
        <v>101</v>
      </c>
    </row>
    <row r="49" customFormat="false" ht="15" hidden="false" customHeight="true" outlineLevel="0" collapsed="false">
      <c r="A49" s="1" t="s">
        <v>102</v>
      </c>
    </row>
    <row r="50" customFormat="false" ht="15" hidden="false" customHeight="true" outlineLevel="0" collapsed="false">
      <c r="A50" s="26" t="s">
        <v>103</v>
      </c>
    </row>
    <row r="51" customFormat="false" ht="15" hidden="false" customHeight="true" outlineLevel="0" collapsed="false">
      <c r="A51" s="1" t="s">
        <v>104</v>
      </c>
    </row>
    <row r="52" customFormat="false" ht="15" hidden="false" customHeight="true" outlineLevel="0" collapsed="false">
      <c r="A52" s="1" t="s">
        <v>105</v>
      </c>
    </row>
    <row r="53" customFormat="false" ht="15" hidden="false" customHeight="true" outlineLevel="0" collapsed="false">
      <c r="A53" s="1" t="s">
        <v>106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4" min="1" style="1" width="20"/>
  </cols>
  <sheetData>
    <row r="1" customFormat="false" ht="17.25" hidden="false" customHeight="true" outlineLevel="0" collapsed="false">
      <c r="A1" s="2" t="s">
        <v>107</v>
      </c>
    </row>
    <row r="3" customFormat="false" ht="15" hidden="false" customHeight="true" outlineLevel="0" collapsed="false">
      <c r="A3" s="22" t="s">
        <v>108</v>
      </c>
      <c r="B3" s="22" t="s">
        <v>109</v>
      </c>
      <c r="C3" s="22" t="s">
        <v>110</v>
      </c>
      <c r="D3" s="22" t="s">
        <v>111</v>
      </c>
      <c r="E3" s="22" t="s">
        <v>112</v>
      </c>
      <c r="F3" s="22" t="s">
        <v>113</v>
      </c>
      <c r="G3" s="22" t="s">
        <v>114</v>
      </c>
      <c r="H3" s="22" t="s">
        <v>115</v>
      </c>
      <c r="I3" s="22" t="s">
        <v>116</v>
      </c>
      <c r="J3" s="22" t="s">
        <v>117</v>
      </c>
      <c r="K3" s="22" t="s">
        <v>118</v>
      </c>
      <c r="L3" s="22" t="s">
        <v>119</v>
      </c>
      <c r="M3" s="22" t="s">
        <v>120</v>
      </c>
      <c r="N3" s="22" t="s">
        <v>19</v>
      </c>
    </row>
    <row r="4" customFormat="false" ht="15" hidden="false" customHeight="true" outlineLevel="0" collapsed="false">
      <c r="A4" s="27" t="s">
        <v>121</v>
      </c>
      <c r="B4" s="27" t="s">
        <v>122</v>
      </c>
      <c r="C4" s="27" t="s">
        <v>123</v>
      </c>
      <c r="D4" s="27" t="s">
        <v>124</v>
      </c>
      <c r="E4" s="27" t="s">
        <v>125</v>
      </c>
      <c r="F4" s="27" t="s">
        <v>126</v>
      </c>
      <c r="G4" s="27" t="s">
        <v>127</v>
      </c>
      <c r="H4" s="27" t="s">
        <v>128</v>
      </c>
      <c r="I4" s="27" t="s">
        <v>129</v>
      </c>
      <c r="J4" s="27" t="s">
        <v>130</v>
      </c>
      <c r="K4" s="23" t="s">
        <v>131</v>
      </c>
      <c r="L4" s="27" t="s">
        <v>132</v>
      </c>
      <c r="M4" s="27" t="s">
        <v>133</v>
      </c>
      <c r="N4" s="27" t="s">
        <v>134</v>
      </c>
    </row>
    <row r="5" customFormat="false" ht="15" hidden="false" customHeight="true" outlineLevel="0" collapsed="false">
      <c r="A5" s="27" t="s">
        <v>135</v>
      </c>
      <c r="B5" s="27" t="s">
        <v>136</v>
      </c>
      <c r="C5" s="27" t="s">
        <v>137</v>
      </c>
      <c r="D5" s="27" t="s">
        <v>138</v>
      </c>
      <c r="E5" s="27" t="s">
        <v>139</v>
      </c>
      <c r="F5" s="27" t="s">
        <v>126</v>
      </c>
      <c r="G5" s="27" t="s">
        <v>127</v>
      </c>
      <c r="H5" s="27" t="s">
        <v>128</v>
      </c>
      <c r="I5" s="27" t="s">
        <v>140</v>
      </c>
      <c r="J5" s="27" t="s">
        <v>141</v>
      </c>
      <c r="K5" s="23" t="s">
        <v>142</v>
      </c>
      <c r="L5" s="27" t="s">
        <v>143</v>
      </c>
      <c r="M5" s="27" t="s">
        <v>144</v>
      </c>
      <c r="N5" s="27" t="s">
        <v>145</v>
      </c>
    </row>
    <row r="6" customFormat="false" ht="15" hidden="false" customHeight="true" outlineLevel="0" collapsed="false">
      <c r="A6" s="27" t="s">
        <v>146</v>
      </c>
      <c r="B6" s="27" t="s">
        <v>147</v>
      </c>
      <c r="C6" s="27" t="s">
        <v>148</v>
      </c>
      <c r="D6" s="27" t="s">
        <v>149</v>
      </c>
      <c r="E6" s="27" t="s">
        <v>150</v>
      </c>
      <c r="F6" s="27" t="s">
        <v>126</v>
      </c>
      <c r="G6" s="27" t="s">
        <v>151</v>
      </c>
      <c r="H6" s="27" t="s">
        <v>152</v>
      </c>
      <c r="I6" s="27" t="s">
        <v>153</v>
      </c>
      <c r="J6" s="27" t="s">
        <v>154</v>
      </c>
      <c r="K6" s="23" t="s">
        <v>142</v>
      </c>
      <c r="L6" s="27" t="s">
        <v>155</v>
      </c>
      <c r="M6" s="27" t="s">
        <v>156</v>
      </c>
      <c r="N6" s="27" t="s">
        <v>157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0"/>
  </cols>
  <sheetData>
    <row r="1" customFormat="false" ht="17.25" hidden="false" customHeight="true" outlineLevel="0" collapsed="false">
      <c r="A1" s="2" t="s">
        <v>158</v>
      </c>
    </row>
    <row r="3" customFormat="false" ht="15" hidden="false" customHeight="true" outlineLevel="0" collapsed="false">
      <c r="A3" s="28" t="s">
        <v>159</v>
      </c>
    </row>
    <row r="5" customFormat="false" ht="15" hidden="false" customHeight="true" outlineLevel="0" collapsed="false">
      <c r="A5" s="27"/>
    </row>
    <row r="6" customFormat="false" ht="15" hidden="false" customHeight="true" outlineLevel="0" collapsed="false">
      <c r="A6" s="19" t="s">
        <v>160</v>
      </c>
    </row>
    <row r="7" customFormat="false" ht="15" hidden="false" customHeight="true" outlineLevel="0" collapsed="false">
      <c r="A7" s="27" t="s">
        <v>161</v>
      </c>
    </row>
    <row r="8" customFormat="false" ht="15" hidden="false" customHeight="true" outlineLevel="0" collapsed="false">
      <c r="A8" s="27" t="s">
        <v>162</v>
      </c>
    </row>
    <row r="9" customFormat="false" ht="15" hidden="false" customHeight="true" outlineLevel="0" collapsed="false">
      <c r="A9" s="27" t="s">
        <v>163</v>
      </c>
    </row>
    <row r="10" customFormat="false" ht="15" hidden="false" customHeight="true" outlineLevel="0" collapsed="false">
      <c r="A10" s="27"/>
    </row>
    <row r="11" customFormat="false" ht="15" hidden="false" customHeight="true" outlineLevel="0" collapsed="false">
      <c r="A11" s="19" t="s">
        <v>164</v>
      </c>
    </row>
    <row r="12" customFormat="false" ht="15" hidden="false" customHeight="true" outlineLevel="0" collapsed="false">
      <c r="A12" s="27" t="s">
        <v>165</v>
      </c>
    </row>
    <row r="13" customFormat="false" ht="15" hidden="false" customHeight="true" outlineLevel="0" collapsed="false">
      <c r="A13" s="27" t="s">
        <v>166</v>
      </c>
    </row>
    <row r="14" customFormat="false" ht="15" hidden="false" customHeight="true" outlineLevel="0" collapsed="false">
      <c r="A14" s="27" t="s">
        <v>167</v>
      </c>
    </row>
    <row r="15" customFormat="false" ht="15" hidden="false" customHeight="true" outlineLevel="0" collapsed="false">
      <c r="A15" s="27"/>
    </row>
    <row r="16" customFormat="false" ht="15" hidden="false" customHeight="true" outlineLevel="0" collapsed="false">
      <c r="A16" s="19" t="s">
        <v>168</v>
      </c>
    </row>
    <row r="17" customFormat="false" ht="15" hidden="false" customHeight="true" outlineLevel="0" collapsed="false">
      <c r="A17" s="27" t="s">
        <v>169</v>
      </c>
    </row>
    <row r="18" customFormat="false" ht="15" hidden="false" customHeight="true" outlineLevel="0" collapsed="false">
      <c r="A18" s="27" t="s">
        <v>170</v>
      </c>
    </row>
    <row r="19" customFormat="false" ht="15" hidden="false" customHeight="true" outlineLevel="0" collapsed="false">
      <c r="A19" s="27" t="s">
        <v>171</v>
      </c>
    </row>
    <row r="20" customFormat="false" ht="15" hidden="false" customHeight="true" outlineLevel="0" collapsed="false">
      <c r="A20" s="27"/>
    </row>
    <row r="21" customFormat="false" ht="15" hidden="false" customHeight="true" outlineLevel="0" collapsed="false">
      <c r="A21" s="19" t="s">
        <v>172</v>
      </c>
    </row>
    <row r="22" customFormat="false" ht="15" hidden="false" customHeight="true" outlineLevel="0" collapsed="false">
      <c r="A22" s="27" t="s">
        <v>173</v>
      </c>
    </row>
    <row r="23" customFormat="false" ht="15" hidden="false" customHeight="true" outlineLevel="0" collapsed="false">
      <c r="A23" s="27" t="s">
        <v>174</v>
      </c>
    </row>
    <row r="24" customFormat="false" ht="15" hidden="false" customHeight="true" outlineLevel="0" collapsed="false">
      <c r="A24" s="27" t="s">
        <v>175</v>
      </c>
    </row>
    <row r="25" customFormat="false" ht="15" hidden="false" customHeight="true" outlineLevel="0" collapsed="false">
      <c r="A25" s="27" t="s">
        <v>176</v>
      </c>
    </row>
    <row r="26" customFormat="false" ht="15" hidden="false" customHeight="true" outlineLevel="0" collapsed="false">
      <c r="A26" s="27"/>
    </row>
    <row r="27" customFormat="false" ht="15" hidden="false" customHeight="true" outlineLevel="0" collapsed="false">
      <c r="A27" s="19" t="s">
        <v>177</v>
      </c>
    </row>
    <row r="28" customFormat="false" ht="15" hidden="false" customHeight="true" outlineLevel="0" collapsed="false">
      <c r="A28" s="27" t="s">
        <v>178</v>
      </c>
    </row>
    <row r="29" customFormat="false" ht="15" hidden="false" customHeight="true" outlineLevel="0" collapsed="false">
      <c r="A29" s="27" t="s">
        <v>179</v>
      </c>
    </row>
    <row r="30" customFormat="false" ht="15" hidden="false" customHeight="true" outlineLevel="0" collapsed="false">
      <c r="A30" s="27" t="s">
        <v>180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1" width="25"/>
  </cols>
  <sheetData>
    <row r="1" customFormat="false" ht="17.25" hidden="false" customHeight="true" outlineLevel="0" collapsed="false">
      <c r="A1" s="2" t="s">
        <v>181</v>
      </c>
    </row>
    <row r="3" customFormat="false" ht="15" hidden="false" customHeight="true" outlineLevel="0" collapsed="false">
      <c r="A3" s="29" t="s">
        <v>182</v>
      </c>
      <c r="B3" s="29" t="s">
        <v>183</v>
      </c>
      <c r="C3" s="29" t="s">
        <v>184</v>
      </c>
      <c r="D3" s="29" t="s">
        <v>185</v>
      </c>
      <c r="E3" s="29" t="s">
        <v>186</v>
      </c>
    </row>
    <row r="4" customFormat="false" ht="15" hidden="false" customHeight="true" outlineLevel="0" collapsed="false">
      <c r="A4" s="1" t="s">
        <v>126</v>
      </c>
      <c r="B4" s="1" t="s">
        <v>187</v>
      </c>
      <c r="C4" s="1" t="s">
        <v>188</v>
      </c>
      <c r="D4" s="1" t="s">
        <v>189</v>
      </c>
      <c r="E4" s="1" t="s">
        <v>190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1" width="25"/>
  </cols>
  <sheetData>
    <row r="1" customFormat="false" ht="17.25" hidden="false" customHeight="true" outlineLevel="0" collapsed="false">
      <c r="A1" s="2" t="s">
        <v>191</v>
      </c>
    </row>
    <row r="3" customFormat="false" ht="15" hidden="false" customHeight="true" outlineLevel="0" collapsed="false">
      <c r="A3" s="29" t="s">
        <v>192</v>
      </c>
      <c r="B3" s="29" t="s">
        <v>193</v>
      </c>
      <c r="C3" s="29" t="s">
        <v>194</v>
      </c>
      <c r="D3" s="29" t="s">
        <v>195</v>
      </c>
      <c r="E3" s="29" t="s">
        <v>196</v>
      </c>
      <c r="F3" s="29" t="s">
        <v>197</v>
      </c>
    </row>
    <row r="4" customFormat="false" ht="15" hidden="false" customHeight="true" outlineLevel="0" collapsed="false">
      <c r="A4" s="27" t="s">
        <v>198</v>
      </c>
      <c r="B4" s="27" t="s">
        <v>199</v>
      </c>
      <c r="C4" s="27" t="s">
        <v>200</v>
      </c>
      <c r="D4" s="27" t="s">
        <v>201</v>
      </c>
      <c r="E4" s="27" t="s">
        <v>202</v>
      </c>
      <c r="F4" s="27" t="s">
        <v>203</v>
      </c>
    </row>
    <row r="5" customFormat="false" ht="15" hidden="false" customHeight="true" outlineLevel="0" collapsed="false">
      <c r="A5" s="27" t="s">
        <v>204</v>
      </c>
      <c r="B5" s="27" t="s">
        <v>205</v>
      </c>
      <c r="C5" s="27" t="s">
        <v>206</v>
      </c>
      <c r="D5" s="27" t="s">
        <v>207</v>
      </c>
      <c r="E5" s="27" t="s">
        <v>208</v>
      </c>
      <c r="F5" s="27" t="s">
        <v>209</v>
      </c>
    </row>
    <row r="6" customFormat="false" ht="15" hidden="false" customHeight="true" outlineLevel="0" collapsed="false">
      <c r="A6" s="27" t="s">
        <v>210</v>
      </c>
      <c r="B6" s="27" t="s">
        <v>211</v>
      </c>
      <c r="C6" s="27" t="s">
        <v>212</v>
      </c>
      <c r="D6" s="27" t="s">
        <v>213</v>
      </c>
      <c r="E6" s="27" t="s">
        <v>214</v>
      </c>
      <c r="F6" s="27" t="s">
        <v>215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1" width="20"/>
  </cols>
  <sheetData>
    <row r="1" customFormat="false" ht="17.25" hidden="false" customHeight="true" outlineLevel="0" collapsed="false">
      <c r="A1" s="2" t="s">
        <v>216</v>
      </c>
    </row>
    <row r="3" customFormat="false" ht="15" hidden="false" customHeight="true" outlineLevel="0" collapsed="false">
      <c r="A3" s="19" t="s">
        <v>217</v>
      </c>
    </row>
    <row r="4" customFormat="false" ht="15" hidden="false" customHeight="true" outlineLevel="0" collapsed="false">
      <c r="A4" s="1" t="s">
        <v>218</v>
      </c>
      <c r="B4" s="1" t="s">
        <v>219</v>
      </c>
    </row>
    <row r="5" customFormat="false" ht="17.25" hidden="false" customHeight="true" outlineLevel="0" collapsed="false">
      <c r="A5" s="1" t="s">
        <v>220</v>
      </c>
      <c r="B5" s="30" t="n">
        <v>0</v>
      </c>
    </row>
    <row r="7" customFormat="false" ht="15" hidden="false" customHeight="true" outlineLevel="0" collapsed="false">
      <c r="A7" s="19" t="s">
        <v>221</v>
      </c>
    </row>
    <row r="8" customFormat="false" ht="15" hidden="false" customHeight="true" outlineLevel="0" collapsed="false">
      <c r="A8" s="1" t="s">
        <v>222</v>
      </c>
    </row>
    <row r="10" customFormat="false" ht="15" hidden="false" customHeight="true" outlineLevel="0" collapsed="false">
      <c r="A10" s="19" t="s">
        <v>223</v>
      </c>
    </row>
    <row r="11" customFormat="false" ht="15" hidden="false" customHeight="true" outlineLevel="0" collapsed="false">
      <c r="A11" s="29" t="s">
        <v>224</v>
      </c>
      <c r="B11" s="29" t="s">
        <v>225</v>
      </c>
      <c r="C11" s="29" t="s">
        <v>18</v>
      </c>
      <c r="D11" s="29" t="s">
        <v>226</v>
      </c>
      <c r="E11" s="29" t="s">
        <v>227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2025-12-15T16:14:53Z</dcterms:created>
  <dc:creator>openpyxl</dc:creator>
  <dc:description/>
  <dc:language>en-US</dc:language>
  <cp:lastModifiedBy/>
  <dcterms:modified xsi:type="dcterms:W3CDTF">2025-12-15T16:37:28Z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