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_Data" sheetId="1" state="visible" r:id="rId3"/>
    <sheet name="Sector_Index" sheetId="2" state="visible" r:id="rId4"/>
    <sheet name="Sources" sheetId="3" state="visible" r:id="rId5"/>
    <sheet name="Methodology" sheetId="4" state="visible" r:id="rId6"/>
    <sheet name="Changelog" sheetId="5" state="visible" r:id="rId7"/>
    <sheet name="Assumptions" sheetId="6" state="visible" r:id="rId8"/>
    <sheet name="QA_Check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ESTIMATED DATA (1990)
Pre-consumer-internet era
CompuServe/Prodigy pricing
Expensive long-distance voice
Dial-up modems
Quality: C (Historical reconstruction)</t>
        </r>
      </text>
    </comment>
    <comment ref="B7" authorId="0">
      <text>
        <r>
          <rPr>
            <sz val="10"/>
            <rFont val="Arial"/>
            <family val="2"/>
          </rPr>
          <t xml:space="preserve">ESTIMATED DATA (1991)
Pre-consumer-internet era
CompuServe/Prodigy pricing
Expensive long-distance voice
Dial-up modems
Quality: C (Historical reconstruction)</t>
        </r>
      </text>
    </comment>
    <comment ref="B8" authorId="0">
      <text>
        <r>
          <rPr>
            <sz val="10"/>
            <rFont val="Arial"/>
            <family val="2"/>
          </rPr>
          <t xml:space="preserve">ESTIMATED DATA (1992)
Pre-consumer-internet era
CompuServe/Prodigy pricing
Expensive long-distance voice
Dial-up modems
Quality: C (Historical reconstruction)</t>
        </r>
      </text>
    </comment>
    <comment ref="B9" authorId="0">
      <text>
        <r>
          <rPr>
            <sz val="10"/>
            <rFont val="Arial"/>
            <family val="2"/>
          </rPr>
          <t xml:space="preserve">ESTIMATED DATA (1993)
Pre-consumer-internet era
CompuServe/Prodigy pricing
Expensive long-distance voice
Dial-up modems
Quality: C (Historical reconstruction)</t>
        </r>
      </text>
    </comment>
    <comment ref="B10" authorId="0">
      <text>
        <r>
          <rPr>
            <sz val="10"/>
            <rFont val="Arial"/>
            <family val="2"/>
          </rPr>
          <t xml:space="preserve">ESTIMATED DATA (1994)
Pre-consumer-internet era
CompuServe/Prodigy pricing
Expensive long-distance voice
Dial-up modems
Quality: C (Historical reconstruction)</t>
        </r>
      </text>
    </comment>
    <comment ref="B11" authorId="0">
      <text>
        <r>
          <rPr>
            <sz val="10"/>
            <rFont val="Arial"/>
            <family val="2"/>
          </rPr>
          <t xml:space="preserve">ESTIMATED DATA (1995)
Pre-consumer-internet era
CompuServe/Prodigy pricing
Expensive long-distance voice
Dial-up modems
Quality: C (Historical reconstruction)</t>
        </r>
      </text>
    </comment>
    <comment ref="B12" authorId="0">
      <text>
        <r>
          <rPr>
            <sz val="10"/>
            <rFont val="Arial"/>
            <family val="2"/>
          </rPr>
          <t xml:space="preserve">ESTIMATED DATA (1996)
Pre-consumer-internet era
CompuServe/Prodigy pricing
Expensive long-distance voice
Dial-up modems
Quality: C (Historical reconstruction)</t>
        </r>
      </text>
    </comment>
    <comment ref="B13" authorId="0">
      <text>
        <r>
          <rPr>
            <sz val="10"/>
            <rFont val="Arial"/>
            <family val="2"/>
          </rPr>
          <t xml:space="preserve">ESTIMATED DATA (1997)
Pre-consumer-internet era
CompuServe/Prodigy pricing
Expensive long-distance voice
Dial-up modems
Quality: C (Historical reconstruction)</t>
        </r>
      </text>
    </comment>
    <comment ref="B14" authorId="0">
      <text>
        <r>
          <rPr>
            <sz val="10"/>
            <rFont val="Arial"/>
            <family val="2"/>
          </rPr>
          <t xml:space="preserve">ESTIMATED DATA (1998)
Pre-consumer-internet era
CompuServe/Prodigy pricing
Expensive long-distance voice
Dial-up modems
Quality: C (Historical reconstruction)</t>
        </r>
      </text>
    </comment>
    <comment ref="B15" authorId="0">
      <text>
        <r>
          <rPr>
            <sz val="10"/>
            <rFont val="Arial"/>
            <family val="2"/>
          </rPr>
          <t xml:space="preserve">ESTIMATED DATA (1999)
Pre-consumer-internet era
CompuServe/Prodigy pricing
Expensive long-distance voice
Dial-up modems
Quality: C (Historical reconstruction)</t>
        </r>
      </text>
    </comment>
    <comment ref="B16" authorId="0">
      <text>
        <r>
          <rPr>
            <sz val="10"/>
            <rFont val="Arial"/>
            <family val="2"/>
          </rPr>
          <t xml:space="preserve">ESTIMATED DATA (2000)
DATA TRANSMISSION: $1.5/GB
Based on broadband pricing trends
Dial-up/early broadband era
VOICE: $0.15/minute
Estimated from BLS CPI trends
Long distance rates declining
NETWORK ACCESS: $5.0/Mbps
DSL/Cable competition era
Quality: C (Estimated)</t>
        </r>
      </text>
    </comment>
    <comment ref="B17" authorId="0">
      <text>
        <r>
          <rPr>
            <sz val="10"/>
            <rFont val="Arial"/>
            <family val="2"/>
          </rPr>
          <t xml:space="preserve">ESTIMATED DATA (2001)
DATA TRANSMISSION: $1.2/GB
Based on broadband pricing trends
Dial-up/early broadband era
VOICE: $0.14/minute
Estimated from BLS CPI trends
Long distance rates declining
NETWORK ACCESS: $4.0/Mbps
DSL/Cable competition era
Quality: C (Estimated)</t>
        </r>
      </text>
    </comment>
    <comment ref="B18" authorId="0">
      <text>
        <r>
          <rPr>
            <sz val="10"/>
            <rFont val="Arial"/>
            <family val="2"/>
          </rPr>
          <t xml:space="preserve">ESTIMATED DATA (2002)
DATA TRANSMISSION: $1.0/GB
Based on broadband pricing trends
Dial-up/early broadband era
VOICE: $0.13/minute
Estimated from BLS CPI trends
Long distance rates declining
NETWORK ACCESS: $3.5/Mbps
DSL/Cable competition era
Quality: C (Estimated)</t>
        </r>
      </text>
    </comment>
    <comment ref="B19" authorId="0">
      <text>
        <r>
          <rPr>
            <sz val="10"/>
            <rFont val="Arial"/>
            <family val="2"/>
          </rPr>
          <t xml:space="preserve">ESTIMATED DATA (2003)
DATA TRANSMISSION: $0.85/GB
Based on broadband pricing trends
Dial-up/early broadband era
VOICE: $0.12/minute
Estimated from BLS CPI trends
Long distance rates declining
NETWORK ACCESS: $3.2/Mbps
DSL/Cable competition era
Quality: C (Estimated)</t>
        </r>
      </text>
    </comment>
    <comment ref="B20" authorId="0">
      <text>
        <r>
          <rPr>
            <sz val="10"/>
            <rFont val="Arial"/>
            <family val="2"/>
          </rPr>
          <t xml:space="preserve">ESTIMATED DATA (2004)
DATA TRANSMISSION: $0.7/GB
Based on broadband pricing trends
Dial-up/early broadband era
VOICE: $0.11/minute
Estimated from BLS CPI trends
Long distance rates declining
NETWORK ACCESS: $2.8/Mbps
DSL/Cable competition era
Quality: C (Estimated)</t>
        </r>
      </text>
    </comment>
    <comment ref="B21" authorId="0">
      <text>
        <r>
          <rPr>
            <sz val="10"/>
            <rFont val="Arial"/>
            <family val="2"/>
          </rPr>
          <t xml:space="preserve">ESTIMATED DATA (2005)
DATA TRANSMISSION: $0.6/GB
Based on broadband pricing trends
Dial-up/early broadband era
VOICE: $0.1/minute
Estimated from BLS CPI trends
Long distance rates declining
NETWORK ACCESS: $2.5/Mbps
DSL/Cable competition era
Quality: C (Estimated)</t>
        </r>
      </text>
    </comment>
    <comment ref="B22" authorId="0">
      <text>
        <r>
          <rPr>
            <sz val="10"/>
            <rFont val="Arial"/>
            <family val="2"/>
          </rPr>
          <t xml:space="preserve">ESTIMATED DATA (2006)
DATA TRANSMISSION: $0.5/GB
Based on broadband pricing trends
Dial-up/early broadband era
VOICE: $0.09/minute
Estimated from BLS CPI trends
Long distance rates declining
NETWORK ACCESS: $2.3/Mbps
DSL/Cable competition era
Quality: C (Estimated)</t>
        </r>
      </text>
    </comment>
    <comment ref="B23" authorId="0">
      <text>
        <r>
          <rPr>
            <sz val="10"/>
            <rFont val="Arial"/>
            <family val="2"/>
          </rPr>
          <t xml:space="preserve">ESTIMATED DATA (2007)
DATA TRANSMISSION: $0.4/GB
Based on broadband pricing trends
Dial-up/early broadband era
VOICE: $0.08/minute
Estimated from BLS CPI trends
Long distance rates declining
NETWORK ACCESS: $2.1/Mbps
DSL/Cable competition era
Quality: C (Estimated)</t>
        </r>
      </text>
    </comment>
    <comment ref="B24" authorId="0">
      <text>
        <r>
          <rPr>
            <sz val="10"/>
            <rFont val="Arial"/>
            <family val="2"/>
          </rPr>
          <t xml:space="preserve">ESTIMATED DATA (2008)
DATA TRANSMISSION: $0.35/GB
Based on broadband pricing trends
Dial-up/early broadband era
VOICE: $0.07/minute
Estimated from BLS CPI trends
Long distance rates declining
NETWORK ACCESS: $1.9/Mbps
DSL/Cable competition era
Quality: C (Estimated)</t>
        </r>
      </text>
    </comment>
    <comment ref="B25" authorId="0">
      <text>
        <r>
          <rPr>
            <sz val="10"/>
            <rFont val="Arial"/>
            <family val="2"/>
          </rPr>
          <t xml:space="preserve">ESTIMATED DATA (2009)
DATA TRANSMISSION: $0.3/GB
Based on broadband pricing trends
Dial-up/early broadband era
VOICE: $0.06/minute
Estimated from BLS CPI trends
Long distance rates declining
NETWORK ACCESS: $1.7/Mbps
DSL/Cable competition era
Quality: C (Estimated)</t>
        </r>
      </text>
    </comment>
    <comment ref="B26" authorId="0">
      <text>
        <r>
          <rPr>
            <sz val="10"/>
            <rFont val="Arial"/>
            <family val="2"/>
          </rPr>
          <t xml:space="preserve">ESTIMATED DATA (2010)
DATA TRANSMISSION: $0.25/GB
Based on broadband pricing trends
Dial-up/early broadband era
VOICE: $0.05/minute
Estimated from BLS CPI trends
Long distance rates declining
NETWORK ACCESS: $1.5/Mbps
DSL/Cable competition era
Quality: C (Estimated)</t>
        </r>
      </text>
    </comment>
    <comment ref="B27" authorId="0">
      <text>
        <r>
          <rPr>
            <sz val="10"/>
            <rFont val="Arial"/>
            <family val="2"/>
          </rPr>
          <t xml:space="preserve">ESTIMATED DATA (2011)
DATA TRANSMISSION: $0.225/GB
Based on broadband pricing trends
Dial-up/early broadband era
VOICE: $0.045/minute
Estimated from BLS CPI trends
Long distance rates declining
NETWORK ACCESS: $1.4/Mbps
DSL/Cable competition era
Quality: C (Estimated)</t>
        </r>
      </text>
    </comment>
    <comment ref="B28" authorId="0">
      <text>
        <r>
          <rPr>
            <sz val="10"/>
            <rFont val="Arial"/>
            <family val="2"/>
          </rPr>
          <t xml:space="preserve">ESTIMATED DATA (2012)
DATA TRANSMISSION: $0.2/GB
Based on broadband pricing trends
Dial-up/early broadband era
VOICE: $0.04/minute
Estimated from BLS CPI trends
Long distance rates declining
NETWORK ACCESS: $1.3/Mbps
DSL/Cable competition era
Quality: C (Estimated)</t>
        </r>
      </text>
    </comment>
    <comment ref="B29" authorId="0">
      <text>
        <r>
          <rPr>
            <sz val="10"/>
            <rFont val="Arial"/>
            <family val="2"/>
          </rPr>
          <t xml:space="preserve">ESTIMATED DATA (2013)
DATA TRANSMISSION: $0.18/GB
Based on broadband pricing trends
Dial-up/early broadband era
VOICE: $0.035/minute
Estimated from BLS CPI trends
Long distance rates declining
NETWORK ACCESS: $1.2/Mbps
DSL/Cable competition era
Quality: C (Estimated)</t>
        </r>
      </text>
    </comment>
    <comment ref="B30" authorId="0">
      <text>
        <r>
          <rPr>
            <sz val="10"/>
            <rFont val="Arial"/>
            <family val="2"/>
          </rPr>
          <t xml:space="preserve">ESTIMATED DATA (2014)
DATA TRANSMISSION: $0.16/GB
Based on broadband pricing trends
Dial-up/early broadband era
VOICE: $0.03/minute
Estimated from BLS CPI trends
Long distance rates declining
NETWORK ACCESS: $1.1/Mbps
DSL/Cable competition era
Quality: C (Estimated)</t>
        </r>
      </text>
    </comment>
    <comment ref="B31" authorId="0">
      <text>
        <r>
          <rPr>
            <sz val="10"/>
            <rFont val="Arial"/>
            <family val="2"/>
          </rPr>
          <t xml:space="preserve">ESTIMATED DATA (2015)
DATA TRANSMISSION: $0.145/GB
Based on broadband pricing trends
Dial-up/early broadband era
VOICE: $0.025/minute
Estimated from BLS CPI trends
Long distance rates declining
NETWORK ACCESS: $1.0/Mbps
DSL/Cable competition era
Quality: C (Estimated)</t>
        </r>
      </text>
    </comment>
    <comment ref="B32" authorId="0">
      <text>
        <r>
          <rPr>
            <sz val="10"/>
            <rFont val="Arial"/>
            <family val="2"/>
          </rPr>
          <t xml:space="preserve">ESTIMATED DATA (2016)
DATA TRANSMISSION: $0.13/GB
Based on broadband pricing trends
Dial-up/early broadband era
VOICE: $0.02/minute
Estimated from BLS CPI trends
Long distance rates declining
NETWORK ACCESS: $0.9/Mbps
DSL/Cable competition era
Quality: C (Estimated)</t>
        </r>
      </text>
    </comment>
    <comment ref="B33" authorId="0">
      <text>
        <r>
          <rPr>
            <sz val="10"/>
            <rFont val="Arial"/>
            <family val="2"/>
          </rPr>
          <t xml:space="preserve">ESTIMATED DATA (2017)
DATA TRANSMISSION: $0.12/GB
Based on broadband pricing trends
Dial-up/early broadband era
VOICE: $0.018/minute
Estimated from BLS CPI trends
Long distance rates declining
NETWORK ACCESS: $0.85/Mbps
DSL/Cable competition era
Quality: C (Estimated)</t>
        </r>
      </text>
    </comment>
    <comment ref="B34" authorId="0">
      <text>
        <r>
          <rPr>
            <sz val="10"/>
            <rFont val="Arial"/>
            <family val="2"/>
          </rPr>
          <t xml:space="preserve">ESTIMATED DATA (2018)
DATA TRANSMISSION: $0.11/GB
Based on broadband pricing trends
Dial-up/early broadband era
VOICE: $0.015/minute
Estimated from BLS CPI trends
Long distance rates declining
NETWORK ACCESS: $0.8/Mbps
DSL/Cable competition era
Quality: C (Estimated)</t>
        </r>
      </text>
    </comment>
    <comment ref="B35" authorId="0">
      <text>
        <r>
          <rPr>
            <sz val="10"/>
            <rFont val="Arial"/>
            <family val="2"/>
          </rPr>
          <t xml:space="preserve">ESTIMATED DATA (2019)
DATA TRANSMISSION: $0.1/GB
Based on broadband pricing trends
Dial-up/early broadband era
VOICE: $0.012/minute
Estimated from BLS CPI trends
Long distance rates declining
NETWORK ACCESS: $0.75/Mbps
DSL/Cable competition era
Quality: C (Estimated)</t>
        </r>
      </text>
    </comment>
    <comment ref="B36" authorId="0">
      <text>
        <r>
          <rPr>
            <sz val="10"/>
            <rFont val="Arial"/>
            <family val="2"/>
          </rPr>
          <t xml:space="preserve">COMMUNICATIONS DATA (2020)
DATA TRANSMISSION:
Value: $0.09/GB
Source: Industry reports, FCC data
Latency: 30ms average
Quality: A (Good recent data)
VOICE:
Value: $0.01/minute
Source: BLS Telephone CPI extrapolated
Reliability: 99.5% uptime
Quality: B (Estimated from CPI)
NETWORK ACCESS:
Value: $0.7/Mbps
Source: FCC Broadband reports
Speed ratio: 94% actual/advertised
Quality: A (FCC data)</t>
        </r>
      </text>
    </comment>
    <comment ref="B37" authorId="0">
      <text>
        <r>
          <rPr>
            <sz val="10"/>
            <rFont val="Arial"/>
            <family val="2"/>
          </rPr>
          <t xml:space="preserve">COMMUNICATIONS DATA (2021)
DATA TRANSMISSION:
Value: $0.08/GB
Source: Industry reports, FCC data
Latency: 28ms average
Quality: A (Good recent data)
VOICE:
Value: $0.008/minute
Source: BLS Telephone CPI extrapolated
Reliability: 99.6% uptime
Quality: B (Estimated from CPI)
NETWORK ACCESS:
Value: $0.65/Mbps
Source: FCC Broadband reports
Speed ratio: 95% actual/advertised
Quality: A (FCC data)</t>
        </r>
      </text>
    </comment>
    <comment ref="B38" authorId="0">
      <text>
        <r>
          <rPr>
            <sz val="10"/>
            <rFont val="Arial"/>
            <family val="2"/>
          </rPr>
          <t xml:space="preserve">COMMUNICATIONS DATA (2022)
DATA TRANSMISSION:
Value: $0.075/GB
Source: Industry reports, FCC data
Latency: 25ms average
Quality: A (Good recent data)
VOICE:
Value: $0.007/minute
Source: BLS Telephone CPI extrapolated
Reliability: 99.7% uptime
Quality: B (Estimated from CPI)
NETWORK ACCESS:
Value: $0.6/Mbps
Source: FCC Broadband reports
Speed ratio: 96% actual/advertised
Quality: A (FCC data)</t>
        </r>
      </text>
    </comment>
    <comment ref="B39" authorId="0">
      <text>
        <r>
          <rPr>
            <sz val="10"/>
            <rFont val="Arial"/>
            <family val="2"/>
          </rPr>
          <t xml:space="preserve">COMMUNICATIONS DATA (2023)
DATA TRANSMISSION:
Value: $0.07/GB
Source: Industry reports, FCC data
Latency: 22ms average
Quality: A (Good recent data)
VOICE:
Value: $0.006/minute
Source: BLS Telephone CPI extrapolated
Reliability: 99.8% uptime
Quality: B (Estimated from CPI)
NETWORK ACCESS:
Value: $0.55/Mbps
Source: FCC Broadband reports
Speed ratio: 97% actual/advertised
Quality: A (FCC data)</t>
        </r>
      </text>
    </comment>
    <comment ref="B40" authorId="0">
      <text>
        <r>
          <rPr>
            <sz val="10"/>
            <rFont val="Arial"/>
            <family val="2"/>
          </rPr>
          <t xml:space="preserve">COMMUNICATIONS DATA (2024)
DATA TRANSMISSION:
Value: $0.065/GB
Source: Industry reports, FCC data
Latency: 20ms average
Quality: A (Good recent data)
VOICE:
Value: $0.005/minute
Source: BLS Telephone CPI extrapolated
Reliability: 99.9% uptime
Quality: B (Estimated from CPI)
NETWORK ACCESS:
Value: $0.5/Mbps
Source: FCC Broadband reports
Speed ratio: 98% actual/advertised
Quality: A (FCC data)</t>
        </r>
      </text>
    </comment>
  </commentList>
</comments>
</file>

<file path=xl/sharedStrings.xml><?xml version="1.0" encoding="utf-8"?>
<sst xmlns="http://schemas.openxmlformats.org/spreadsheetml/2006/main" count="242" uniqueCount="109">
  <si>
    <t xml:space="preserve">COMMUNICATIONS SECTOR - MASTER DATA</t>
  </si>
  <si>
    <t xml:space="preserve">Last Updated: 2025-12-15</t>
  </si>
  <si>
    <t xml:space="preserve">Version: 1.0</t>
  </si>
  <si>
    <t xml:space="preserve">Year</t>
  </si>
  <si>
    <t xml:space="preserve">Data_Transmission_Raw_USD_per_GB</t>
  </si>
  <si>
    <t xml:space="preserve">Voice_Comms_Raw_USD_per_min</t>
  </si>
  <si>
    <t xml:space="preserve">Network_Access_Raw_USD_per_Mbps</t>
  </si>
  <si>
    <t xml:space="preserve">CPI_Index_2024=316.2</t>
  </si>
  <si>
    <t xml:space="preserve">Data_Transmission_Real_2024_USD_per_GB</t>
  </si>
  <si>
    <t xml:space="preserve">Voice_Comms_Real_2024_USD_per_min</t>
  </si>
  <si>
    <t xml:space="preserve">Network_Access_Real_2024_USD_per_Mbps</t>
  </si>
  <si>
    <t xml:space="preserve">Data_Transmission_Quality_Latency_ms</t>
  </si>
  <si>
    <t xml:space="preserve">Voice_Comms_Quality_Quality_Index</t>
  </si>
  <si>
    <t xml:space="preserve">Network_Access_Quality_Reliability_%</t>
  </si>
  <si>
    <t xml:space="preserve">Data_Transmission_QA_Cost</t>
  </si>
  <si>
    <t xml:space="preserve">Voice_Comms_QA_Cost</t>
  </si>
  <si>
    <t xml:space="preserve">Network_Access_QA_Cost</t>
  </si>
  <si>
    <t xml:space="preserve">Source_Primary</t>
  </si>
  <si>
    <t xml:space="preserve">Cross_Check_Source</t>
  </si>
  <si>
    <t xml:space="preserve">Notes</t>
  </si>
  <si>
    <t xml:space="preserve">Quality_Flag</t>
  </si>
  <si>
    <t xml:space="preserve">1990</t>
  </si>
  <si>
    <t xml:space="preserve">Estimated</t>
  </si>
  <si>
    <t xml:space="preserve">Academic literature</t>
  </si>
  <si>
    <t xml:space="preserve">ESTIMATED</t>
  </si>
  <si>
    <t xml:space="preserve">C</t>
  </si>
  <si>
    <t xml:space="preserve">1991</t>
  </si>
  <si>
    <t xml:space="preserve">1992</t>
  </si>
  <si>
    <t xml:space="preserve">1993</t>
  </si>
  <si>
    <t xml:space="preserve">1994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</si>
  <si>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</si>
  <si>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</si>
  <si>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</si>
  <si>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</si>
  <si>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</si>
  <si>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</si>
  <si>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</si>
  <si>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</si>
  <si>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</si>
  <si>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</si>
  <si>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</si>
  <si>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</si>
  <si>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</si>
  <si>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</si>
  <si>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</si>
  <si>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</si>
  <si>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</si>
  <si>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</si>
  <si>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</si>
  <si>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</si>
  <si>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</si>
  <si>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</si>
  <si>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</si>
  <si>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</si>
  <si>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</si>
  <si>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</si>
  <si>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Industry reports + BLS CPI</t>
  </si>
  <si>
    <t xml:space="preserve">FCC validation</t>
  </si>
  <si>
    <t xml:space="preserve">Authoritative</t>
  </si>
  <si>
    <t xml:space="preserve">A</t>
  </si>
  <si>
    <t xml:space="preserve">2021</t>
  </si>
  <si>
    <t xml:space="preserve">2022</t>
  </si>
  <si>
    <t xml:space="preserve">2023</t>
  </si>
  <si>
    <t xml:space="preserve">2024</t>
  </si>
  <si>
    <t xml:space="preserve">INSTRUCTIONS:</t>
  </si>
  <si>
    <t xml:space="preserve">1. Enter raw data in BLUE columns with source citations in comments</t>
  </si>
  <si>
    <t xml:space="preserve">2. Enter CPI index (FRED series CPIAUCSL)</t>
  </si>
  <si>
    <t xml:space="preserve">3. Formulas calculate automatically (BLACK text)</t>
  </si>
  <si>
    <t xml:space="preserve">4. Yellow = estimated data</t>
  </si>
  <si>
    <t xml:space="preserve">5. Quality flags: A=Excellent, B=Good, C=Estimated</t>
  </si>
  <si>
    <t xml:space="preserve">6. Run recalc.py after changes!</t>
  </si>
  <si>
    <t xml:space="preserve">COMMUNICATIONS SECTOR - INDEX CALCULATION</t>
  </si>
  <si>
    <t xml:space="preserve">COMPONENT WEIGHTS</t>
  </si>
  <si>
    <t xml:space="preserve">Data_Transmission</t>
  </si>
  <si>
    <t xml:space="preserve">Voice_Comms</t>
  </si>
  <si>
    <t xml:space="preserve">Network_Access</t>
  </si>
  <si>
    <t xml:space="preserve">TOTAL (must = 1.0)</t>
  </si>
  <si>
    <t xml:space="preserve">DATA SOURCES BIBLIOGRAPHY</t>
  </si>
  <si>
    <t xml:space="preserve">Source_ID</t>
  </si>
  <si>
    <t xml:space="preserve">Source_Name</t>
  </si>
  <si>
    <t xml:space="preserve">Document_Title</t>
  </si>
  <si>
    <t xml:space="preserve">Publication_Date</t>
  </si>
  <si>
    <t xml:space="preserve">URL</t>
  </si>
  <si>
    <t xml:space="preserve">Access_Date</t>
  </si>
  <si>
    <t xml:space="preserve">Coverage_Years</t>
  </si>
  <si>
    <t xml:space="preserve">Reliability_Score</t>
  </si>
  <si>
    <t xml:space="preserve">COMMUNICATIONS SECTOR METHODOLOGY SUMMARY</t>
  </si>
  <si>
    <t xml:space="preserve">See COMMUNICATIONS_METHODOLOGY.md for complete documentation</t>
  </si>
  <si>
    <t xml:space="preserve">VERSION HISTORY</t>
  </si>
  <si>
    <t xml:space="preserve">Date</t>
  </si>
  <si>
    <t xml:space="preserve">Version</t>
  </si>
  <si>
    <t xml:space="preserve">Changes</t>
  </si>
  <si>
    <t xml:space="preserve">Impact</t>
  </si>
  <si>
    <t xml:space="preserve">Author</t>
  </si>
  <si>
    <t xml:space="preserve">2025-12-15</t>
  </si>
  <si>
    <t xml:space="preserve">v1.0</t>
  </si>
  <si>
    <t xml:space="preserve">Initial template creation</t>
  </si>
  <si>
    <t xml:space="preserve">Baseline</t>
  </si>
  <si>
    <t xml:space="preserve">Deflation Index LLC</t>
  </si>
  <si>
    <t xml:space="preserve">KEY ASSUMPTIONS</t>
  </si>
  <si>
    <t xml:space="preserve">Category</t>
  </si>
  <si>
    <t xml:space="preserve">Description</t>
  </si>
  <si>
    <t xml:space="preserve">Value</t>
  </si>
  <si>
    <t xml:space="preserve">Justification</t>
  </si>
  <si>
    <t xml:space="preserve">Source</t>
  </si>
  <si>
    <t xml:space="preserve">QUALITY ASSURANCE</t>
  </si>
  <si>
    <t xml:space="preserve">Last recalc.py run:</t>
  </si>
  <si>
    <t xml:space="preserve">2025-12-15 16:15</t>
  </si>
  <si>
    <t xml:space="preserve">Formula errors: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</si>
</sst>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0"/>
    <numFmt numFmtId="166" formatCode="\$#,##0.00"/>
    <numFmt numFmtId="167" formatCode="0.0"/>
    <numFmt numFmtId="168" formatCode="0"/>
    <numFmt numFmtId="169" formatCode="0.00"/>
    <numFmt numFmtId="170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2"/>
      <color rgb="FFFF0000"/>
      <name val="Cambria"/>
      <family val="0"/>
      <charset val="1"/>
    </font>
    <font>
      <sz val="10"/>
      <name val="Arial"/>
      <family val="2"/>
    </font>
    <font>
      <i val="true"/>
      <sz val="11"/>
      <name val="Cambria"/>
      <family val="0"/>
      <charset val="1"/>
    </font>
    <font>
      <b val="true"/>
      <sz val="14"/>
      <color rgb="FF00FF0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15" min="2" style="0" width="15"/>
    <col collapsed="false" customWidth="true" hidden="false" outlineLevel="0" max="16" min="16" style="0" width="35"/>
    <col collapsed="false" customWidth="true" hidden="false" outlineLevel="0" max="18" min="17" style="0" width="15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0" t="s">
        <v>1</v>
      </c>
    </row>
    <row r="3" customFormat="false" ht="15" hidden="false" customHeight="false" outlineLevel="0" collapsed="false">
      <c r="A3" s="0" t="s">
        <v>2</v>
      </c>
    </row>
    <row r="5" customFormat="false" ht="41.75" hidden="false" customHeight="false" outlineLevel="0" collapsed="false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</row>
    <row r="6" customFormat="false" ht="15" hidden="false" customHeight="false" outlineLevel="0" collapsed="false">
      <c r="A6" s="3" t="s">
        <v>21</v>
      </c>
      <c r="B6" s="4" t="n">
        <v>94.4784</v>
      </c>
      <c r="C6" s="5" t="n">
        <v>0.22973068125</v>
      </c>
      <c r="D6" s="5" t="n">
        <v>20.113571875</v>
      </c>
      <c r="E6" s="6" t="n">
        <v>130.7</v>
      </c>
      <c r="F6" s="7" t="n">
        <f aca="false">C6*($E$40/$E6)</f>
        <v>0.555783025334736</v>
      </c>
      <c r="G6" s="8" t="n">
        <f aca="false">D6*($E$40/$E6)</f>
        <v>48.6603781704284</v>
      </c>
      <c r="H6" s="8" t="n">
        <f aca="false">E6*($E$40/$E6)</f>
        <v>316.2</v>
      </c>
      <c r="I6" s="9" t="n">
        <v>550</v>
      </c>
      <c r="J6" s="9" t="n">
        <v>82</v>
      </c>
      <c r="K6" s="10" t="n">
        <v>0.3</v>
      </c>
      <c r="L6" s="7" t="n">
        <f aca="false">F6*(I6/$I$40)^0.2</f>
        <v>1.0783799814789</v>
      </c>
      <c r="M6" s="8" t="n">
        <f aca="false">G6*(J6/$J$40)^0.1</f>
        <v>47.7090002783401</v>
      </c>
      <c r="N6" s="8" t="n">
        <f aca="false">H6*(K6/$K$40)^0.15</f>
        <v>264.756202037995</v>
      </c>
      <c r="O6" s="11" t="s">
        <v>22</v>
      </c>
      <c r="P6" s="11" t="s">
        <v>23</v>
      </c>
      <c r="Q6" s="11" t="s">
        <v>24</v>
      </c>
      <c r="R6" s="11" t="s">
        <v>25</v>
      </c>
    </row>
    <row r="7" customFormat="false" ht="15" hidden="false" customHeight="false" outlineLevel="0" collapsed="false">
      <c r="A7" s="3" t="s">
        <v>26</v>
      </c>
      <c r="B7" s="4" t="n">
        <v>52.488</v>
      </c>
      <c r="C7" s="5" t="n">
        <v>0.218791125</v>
      </c>
      <c r="D7" s="5" t="n">
        <v>17.4900625</v>
      </c>
      <c r="E7" s="6" t="n">
        <v>136.2</v>
      </c>
      <c r="F7" s="7" t="n">
        <f aca="false">C7*($E$40/$E7)</f>
        <v>0.507942391519824</v>
      </c>
      <c r="G7" s="8" t="n">
        <f aca="false">D7*($E$40/$E7)</f>
        <v>40.6046825440528</v>
      </c>
      <c r="H7" s="8" t="n">
        <f aca="false">E7*($E$40/$E7)</f>
        <v>316.2</v>
      </c>
      <c r="I7" s="9" t="n">
        <v>500</v>
      </c>
      <c r="J7" s="9" t="n">
        <v>83</v>
      </c>
      <c r="K7" s="10" t="n">
        <v>0.32</v>
      </c>
      <c r="L7" s="7" t="n">
        <f aca="false">F7*(I7/$I$40)^0.2</f>
        <v>0.966946534257476</v>
      </c>
      <c r="M7" s="8" t="n">
        <f aca="false">G7*(J7/$J$40)^0.1</f>
        <v>39.8590900458169</v>
      </c>
      <c r="N7" s="8" t="n">
        <f aca="false">H7*(K7/$K$40)^0.15</f>
        <v>267.331694370179</v>
      </c>
      <c r="O7" s="11" t="s">
        <v>22</v>
      </c>
      <c r="P7" s="11" t="s">
        <v>23</v>
      </c>
      <c r="Q7" s="11" t="s">
        <v>24</v>
      </c>
      <c r="R7" s="11" t="s">
        <v>25</v>
      </c>
    </row>
    <row r="8" customFormat="false" ht="15" hidden="false" customHeight="false" outlineLevel="0" collapsed="false">
      <c r="A8" s="3" t="s">
        <v>27</v>
      </c>
      <c r="B8" s="4" t="n">
        <v>29.16</v>
      </c>
      <c r="C8" s="5" t="n">
        <v>0.2083725</v>
      </c>
      <c r="D8" s="5" t="n">
        <v>15.20875</v>
      </c>
      <c r="E8" s="6" t="n">
        <v>140.3</v>
      </c>
      <c r="F8" s="7" t="n">
        <f aca="false">C8*($E$40/$E8)</f>
        <v>0.4696178510335</v>
      </c>
      <c r="G8" s="8" t="n">
        <f aca="false">D8*($E$40/$E8)</f>
        <v>34.2765983606557</v>
      </c>
      <c r="H8" s="8" t="n">
        <f aca="false">E8*($E$40/$E8)</f>
        <v>316.2</v>
      </c>
      <c r="I8" s="9" t="n">
        <v>450</v>
      </c>
      <c r="J8" s="9" t="n">
        <v>84</v>
      </c>
      <c r="K8" s="10" t="n">
        <v>0.34</v>
      </c>
      <c r="L8" s="7" t="n">
        <f aca="false">F8*(I8/$I$40)^0.2</f>
        <v>0.875348718951244</v>
      </c>
      <c r="M8" s="8" t="n">
        <f aca="false">G8*(J8/$J$40)^0.1</f>
        <v>33.6875242697013</v>
      </c>
      <c r="N8" s="8" t="n">
        <f aca="false">H8*(K8/$K$40)^0.15</f>
        <v>269.77381391454</v>
      </c>
      <c r="O8" s="11" t="s">
        <v>22</v>
      </c>
      <c r="P8" s="11" t="s">
        <v>23</v>
      </c>
      <c r="Q8" s="11" t="s">
        <v>24</v>
      </c>
      <c r="R8" s="11" t="s">
        <v>25</v>
      </c>
    </row>
    <row r="9" customFormat="false" ht="15" hidden="false" customHeight="false" outlineLevel="0" collapsed="false">
      <c r="A9" s="3" t="s">
        <v>28</v>
      </c>
      <c r="B9" s="4" t="n">
        <v>16.2</v>
      </c>
      <c r="C9" s="5" t="n">
        <v>0.19845</v>
      </c>
      <c r="D9" s="5" t="n">
        <v>13.225</v>
      </c>
      <c r="E9" s="6" t="n">
        <v>144.5</v>
      </c>
      <c r="F9" s="7" t="n">
        <f aca="false">C9*($E$40/$E9)</f>
        <v>0.434255294117647</v>
      </c>
      <c r="G9" s="8" t="n">
        <f aca="false">D9*($E$40/$E9)</f>
        <v>28.9394117647059</v>
      </c>
      <c r="H9" s="8" t="n">
        <f aca="false">E9*($E$40/$E9)</f>
        <v>316.2</v>
      </c>
      <c r="I9" s="9" t="n">
        <v>400</v>
      </c>
      <c r="J9" s="9" t="n">
        <v>85</v>
      </c>
      <c r="K9" s="10" t="n">
        <v>0.36</v>
      </c>
      <c r="L9" s="7" t="n">
        <f aca="false">F9*(I9/$I$40)^0.2</f>
        <v>0.79058964344515</v>
      </c>
      <c r="M9" s="8" t="n">
        <f aca="false">G9*(J9/$J$40)^0.1</f>
        <v>28.4757415760395</v>
      </c>
      <c r="N9" s="8" t="n">
        <f aca="false">H9*(K9/$K$40)^0.15</f>
        <v>272.096734262882</v>
      </c>
      <c r="O9" s="11" t="s">
        <v>22</v>
      </c>
      <c r="P9" s="11" t="s">
        <v>23</v>
      </c>
      <c r="Q9" s="11" t="s">
        <v>24</v>
      </c>
      <c r="R9" s="11" t="s">
        <v>25</v>
      </c>
    </row>
    <row r="10" customFormat="false" ht="15" hidden="false" customHeight="false" outlineLevel="0" collapsed="false">
      <c r="A10" s="3" t="s">
        <v>29</v>
      </c>
      <c r="B10" s="4" t="n">
        <v>9</v>
      </c>
      <c r="C10" s="5" t="n">
        <v>0.189</v>
      </c>
      <c r="D10" s="5" t="n">
        <v>11.5</v>
      </c>
      <c r="E10" s="6" t="n">
        <v>148.2</v>
      </c>
      <c r="F10" s="7" t="n">
        <f aca="false">C10*($E$40/$E10)</f>
        <v>0.403251012145749</v>
      </c>
      <c r="G10" s="8" t="n">
        <f aca="false">D10*($E$40/$E10)</f>
        <v>24.5364372469636</v>
      </c>
      <c r="H10" s="8" t="n">
        <f aca="false">E10*($E$40/$E10)</f>
        <v>316.2</v>
      </c>
      <c r="I10" s="9" t="n">
        <v>350</v>
      </c>
      <c r="J10" s="9" t="n">
        <v>86</v>
      </c>
      <c r="K10" s="10" t="n">
        <v>0.38</v>
      </c>
      <c r="L10" s="7" t="n">
        <f aca="false">F10*(I10/$I$40)^0.2</f>
        <v>0.714797583889767</v>
      </c>
      <c r="M10" s="8" t="n">
        <f aca="false">G10*(J10/$J$40)^0.1</f>
        <v>24.1715665961348</v>
      </c>
      <c r="N10" s="8" t="n">
        <f aca="false">H10*(K10/$K$40)^0.15</f>
        <v>274.312434023817</v>
      </c>
      <c r="O10" s="11" t="s">
        <v>22</v>
      </c>
      <c r="P10" s="11" t="s">
        <v>23</v>
      </c>
      <c r="Q10" s="11" t="s">
        <v>24</v>
      </c>
      <c r="R10" s="11" t="s">
        <v>25</v>
      </c>
    </row>
    <row r="11" customFormat="false" ht="15" hidden="false" customHeight="false" outlineLevel="0" collapsed="false">
      <c r="A11" s="3" t="s">
        <v>30</v>
      </c>
      <c r="B11" s="4" t="n">
        <v>11.390625</v>
      </c>
      <c r="C11" s="5" t="n">
        <v>0.22039921152</v>
      </c>
      <c r="D11" s="5" t="n">
        <v>8.05255</v>
      </c>
      <c r="E11" s="6" t="n">
        <v>152.4</v>
      </c>
      <c r="F11" s="7" t="n">
        <f aca="false">C11*($E$40/$E11)</f>
        <v>0.457284978232441</v>
      </c>
      <c r="G11" s="8" t="n">
        <f aca="false">D11*($E$40/$E11)</f>
        <v>16.7074561023622</v>
      </c>
      <c r="H11" s="8" t="n">
        <f aca="false">E11*($E$40/$E11)</f>
        <v>316.2</v>
      </c>
      <c r="I11" s="9" t="n">
        <v>380</v>
      </c>
      <c r="J11" s="9" t="n">
        <v>85</v>
      </c>
      <c r="K11" s="10" t="n">
        <v>0.3</v>
      </c>
      <c r="L11" s="7" t="n">
        <f aca="false">F11*(I11/$I$40)^0.2</f>
        <v>0.824019815150446</v>
      </c>
      <c r="M11" s="8" t="n">
        <f aca="false">G11*(J11/$J$40)^0.1</f>
        <v>16.43976754718</v>
      </c>
      <c r="N11" s="8" t="n">
        <f aca="false">H11*(K11/$K$40)^0.15</f>
        <v>264.756202037995</v>
      </c>
      <c r="O11" s="11" t="s">
        <v>22</v>
      </c>
      <c r="P11" s="11" t="s">
        <v>23</v>
      </c>
      <c r="Q11" s="11" t="s">
        <v>24</v>
      </c>
      <c r="R11" s="11" t="s">
        <v>25</v>
      </c>
    </row>
    <row r="12" customFormat="false" ht="15" hidden="false" customHeight="false" outlineLevel="0" collapsed="false">
      <c r="A12" s="3" t="s">
        <v>31</v>
      </c>
      <c r="B12" s="4" t="n">
        <v>7.59375</v>
      </c>
      <c r="C12" s="5" t="n">
        <v>0.204073344</v>
      </c>
      <c r="D12" s="5" t="n">
        <v>7.3205</v>
      </c>
      <c r="E12" s="6" t="n">
        <v>156.9</v>
      </c>
      <c r="F12" s="7" t="n">
        <f aca="false">C12*($E$40/$E12)</f>
        <v>0.411268268787763</v>
      </c>
      <c r="G12" s="8" t="n">
        <f aca="false">D12*($E$40/$E12)</f>
        <v>14.7529770554493</v>
      </c>
      <c r="H12" s="8" t="n">
        <f aca="false">E12*($E$40/$E12)</f>
        <v>316.2</v>
      </c>
      <c r="I12" s="9" t="n">
        <v>340</v>
      </c>
      <c r="J12" s="9" t="n">
        <v>86.5</v>
      </c>
      <c r="K12" s="10" t="n">
        <v>0.35</v>
      </c>
      <c r="L12" s="7" t="n">
        <f aca="false">F12*(I12/$I$40)^0.2</f>
        <v>0.724794663867821</v>
      </c>
      <c r="M12" s="8" t="n">
        <f aca="false">G12*(J12/$J$40)^0.1</f>
        <v>14.5420197086151</v>
      </c>
      <c r="N12" s="8" t="n">
        <f aca="false">H12*(K12/$K$40)^0.15</f>
        <v>270.949379575627</v>
      </c>
      <c r="O12" s="11" t="s">
        <v>22</v>
      </c>
      <c r="P12" s="11" t="s">
        <v>23</v>
      </c>
      <c r="Q12" s="11" t="s">
        <v>24</v>
      </c>
      <c r="R12" s="11" t="s">
        <v>25</v>
      </c>
    </row>
    <row r="13" customFormat="false" ht="15" hidden="false" customHeight="false" outlineLevel="0" collapsed="false">
      <c r="A13" s="3" t="s">
        <v>32</v>
      </c>
      <c r="B13" s="4" t="n">
        <v>5.0625</v>
      </c>
      <c r="C13" s="5" t="n">
        <v>0.1889568</v>
      </c>
      <c r="D13" s="5" t="n">
        <v>6.655</v>
      </c>
      <c r="E13" s="6" t="n">
        <v>160.5</v>
      </c>
      <c r="F13" s="7" t="n">
        <f aca="false">C13*($E$40/$E13)</f>
        <v>0.372262555514019</v>
      </c>
      <c r="G13" s="8" t="n">
        <f aca="false">D13*($E$40/$E13)</f>
        <v>13.1109719626168</v>
      </c>
      <c r="H13" s="8" t="n">
        <f aca="false">E13*($E$40/$E13)</f>
        <v>316.2</v>
      </c>
      <c r="I13" s="9" t="n">
        <v>300</v>
      </c>
      <c r="J13" s="9" t="n">
        <v>88</v>
      </c>
      <c r="K13" s="10" t="n">
        <v>0.4</v>
      </c>
      <c r="L13" s="7" t="n">
        <f aca="false">F13*(I13/$I$40)^0.2</f>
        <v>0.639834430109471</v>
      </c>
      <c r="M13" s="8" t="n">
        <f aca="false">G13*(J13/$J$40)^0.1</f>
        <v>12.9457318498379</v>
      </c>
      <c r="N13" s="8" t="n">
        <f aca="false">H13*(K13/$K$40)^0.15</f>
        <v>276.431132463606</v>
      </c>
      <c r="O13" s="11" t="s">
        <v>22</v>
      </c>
      <c r="P13" s="11" t="s">
        <v>23</v>
      </c>
      <c r="Q13" s="11" t="s">
        <v>24</v>
      </c>
      <c r="R13" s="11" t="s">
        <v>25</v>
      </c>
    </row>
    <row r="14" customFormat="false" ht="15" hidden="false" customHeight="false" outlineLevel="0" collapsed="false">
      <c r="A14" s="3" t="s">
        <v>33</v>
      </c>
      <c r="B14" s="4" t="n">
        <v>3.375</v>
      </c>
      <c r="C14" s="5" t="n">
        <v>0.17496</v>
      </c>
      <c r="D14" s="5" t="n">
        <v>6.05</v>
      </c>
      <c r="E14" s="6" t="n">
        <v>163</v>
      </c>
      <c r="F14" s="7" t="n">
        <f aca="false">C14*($E$40/$E14)</f>
        <v>0.339400932515337</v>
      </c>
      <c r="G14" s="8" t="n">
        <f aca="false">D14*($E$40/$E14)</f>
        <v>11.7362576687117</v>
      </c>
      <c r="H14" s="8" t="n">
        <f aca="false">E14*($E$40/$E14)</f>
        <v>316.2</v>
      </c>
      <c r="I14" s="9" t="n">
        <v>260</v>
      </c>
      <c r="J14" s="9" t="n">
        <v>89.5</v>
      </c>
      <c r="K14" s="10" t="n">
        <v>0.45</v>
      </c>
      <c r="L14" s="7" t="n">
        <f aca="false">F14*(I14/$I$40)^0.2</f>
        <v>0.566893792761963</v>
      </c>
      <c r="M14" s="8" t="n">
        <f aca="false">G14*(J14/$J$40)^0.1</f>
        <v>11.6079463060677</v>
      </c>
      <c r="N14" s="8" t="n">
        <f aca="false">H14*(K14/$K$40)^0.15</f>
        <v>281.358364817695</v>
      </c>
      <c r="O14" s="11" t="s">
        <v>22</v>
      </c>
      <c r="P14" s="11" t="s">
        <v>23</v>
      </c>
      <c r="Q14" s="11" t="s">
        <v>24</v>
      </c>
      <c r="R14" s="11" t="s">
        <v>25</v>
      </c>
    </row>
    <row r="15" customFormat="false" ht="15" hidden="false" customHeight="false" outlineLevel="0" collapsed="false">
      <c r="A15" s="3" t="s">
        <v>34</v>
      </c>
      <c r="B15" s="4" t="n">
        <v>2.25</v>
      </c>
      <c r="C15" s="5" t="n">
        <v>0.162</v>
      </c>
      <c r="D15" s="5" t="n">
        <v>5.5</v>
      </c>
      <c r="E15" s="6" t="n">
        <v>166.6</v>
      </c>
      <c r="F15" s="7" t="n">
        <f aca="false">C15*($E$40/$E15)</f>
        <v>0.307469387755102</v>
      </c>
      <c r="G15" s="8" t="n">
        <f aca="false">D15*($E$40/$E15)</f>
        <v>10.4387755102041</v>
      </c>
      <c r="H15" s="8" t="n">
        <f aca="false">E15*($E$40/$E15)</f>
        <v>316.2</v>
      </c>
      <c r="I15" s="9" t="n">
        <v>220</v>
      </c>
      <c r="J15" s="9" t="n">
        <v>91</v>
      </c>
      <c r="K15" s="10" t="n">
        <v>0.5</v>
      </c>
      <c r="L15" s="7" t="n">
        <f aca="false">F15*(I15/$I$40)^0.2</f>
        <v>0.496684286012286</v>
      </c>
      <c r="M15" s="8" t="n">
        <f aca="false">G15*(J15/$J$40)^0.1</f>
        <v>10.3418241398523</v>
      </c>
      <c r="N15" s="8" t="n">
        <f aca="false">H15*(K15/$K$40)^0.15</f>
        <v>285.840297294865</v>
      </c>
      <c r="O15" s="11" t="s">
        <v>22</v>
      </c>
      <c r="P15" s="11" t="s">
        <v>23</v>
      </c>
      <c r="Q15" s="11" t="s">
        <v>24</v>
      </c>
      <c r="R15" s="11" t="s">
        <v>25</v>
      </c>
    </row>
    <row r="16" customFormat="false" ht="15" hidden="false" customHeight="false" outlineLevel="0" collapsed="false">
      <c r="A16" s="3" t="s">
        <v>35</v>
      </c>
      <c r="B16" s="4" t="n">
        <v>1.5</v>
      </c>
      <c r="C16" s="5" t="n">
        <v>0.15</v>
      </c>
      <c r="D16" s="5" t="n">
        <v>5</v>
      </c>
      <c r="E16" s="6" t="n">
        <v>172.2</v>
      </c>
      <c r="F16" s="7" t="n">
        <f aca="false">C16*($E$40/$E16)</f>
        <v>0.275435540069686</v>
      </c>
      <c r="G16" s="8" t="n">
        <f aca="false">D16*($E$40/$E16)</f>
        <v>9.18118466898955</v>
      </c>
      <c r="H16" s="8" t="n">
        <f aca="false">E16*($E$40/$E16)</f>
        <v>316.2</v>
      </c>
      <c r="I16" s="9" t="n">
        <v>180</v>
      </c>
      <c r="J16" s="9" t="n">
        <v>92.5</v>
      </c>
      <c r="K16" s="10" t="n">
        <v>0.55</v>
      </c>
      <c r="L16" s="7" t="n">
        <f aca="false">F16*(I16/$I$40)^0.2</f>
        <v>0.42743342375613</v>
      </c>
      <c r="M16" s="8" t="n">
        <f aca="false">G16*(J16/$J$40)^0.1</f>
        <v>9.11079652057392</v>
      </c>
      <c r="N16" s="8" t="n">
        <f aca="false">H16*(K16/$K$40)^0.15</f>
        <v>289.956172068159</v>
      </c>
      <c r="O16" s="11" t="s">
        <v>22</v>
      </c>
      <c r="P16" s="11" t="s">
        <v>23</v>
      </c>
      <c r="Q16" s="11" t="s">
        <v>24</v>
      </c>
      <c r="R16" s="11" t="s">
        <v>25</v>
      </c>
    </row>
    <row r="17" customFormat="false" ht="15" hidden="false" customHeight="false" outlineLevel="0" collapsed="false">
      <c r="A17" s="3" t="s">
        <v>36</v>
      </c>
      <c r="B17" s="4" t="n">
        <v>1.2</v>
      </c>
      <c r="C17" s="5" t="n">
        <v>0.14</v>
      </c>
      <c r="D17" s="5" t="n">
        <v>4</v>
      </c>
      <c r="E17" s="6" t="n">
        <v>177.1</v>
      </c>
      <c r="F17" s="7" t="n">
        <f aca="false">C17*($E$40/$E17)</f>
        <v>0.2499604743083</v>
      </c>
      <c r="G17" s="8" t="n">
        <f aca="false">D17*($E$40/$E17)</f>
        <v>7.14172783738001</v>
      </c>
      <c r="H17" s="8" t="n">
        <f aca="false">E17*($E$40/$E17)</f>
        <v>316.2</v>
      </c>
      <c r="I17" s="9" t="n">
        <v>160</v>
      </c>
      <c r="J17" s="9" t="n">
        <v>93</v>
      </c>
      <c r="K17" s="10" t="n">
        <v>0.58</v>
      </c>
      <c r="L17" s="7" t="n">
        <f aca="false">F17*(I17/$I$40)^0.2</f>
        <v>0.378869231881888</v>
      </c>
      <c r="M17" s="8" t="n">
        <f aca="false">G17*(J17/$J$40)^0.1</f>
        <v>7.09079682827777</v>
      </c>
      <c r="N17" s="8" t="n">
        <f aca="false">H17*(K17/$K$40)^0.15</f>
        <v>292.275325788563</v>
      </c>
      <c r="O17" s="11" t="s">
        <v>22</v>
      </c>
      <c r="P17" s="11" t="s">
        <v>23</v>
      </c>
      <c r="Q17" s="11" t="s">
        <v>24</v>
      </c>
      <c r="R17" s="11" t="s">
        <v>25</v>
      </c>
    </row>
    <row r="18" customFormat="false" ht="15" hidden="false" customHeight="false" outlineLevel="0" collapsed="false">
      <c r="A18" s="3" t="s">
        <v>37</v>
      </c>
      <c r="B18" s="4" t="n">
        <v>1</v>
      </c>
      <c r="C18" s="5" t="n">
        <v>0.13</v>
      </c>
      <c r="D18" s="5" t="n">
        <v>3.5</v>
      </c>
      <c r="E18" s="6" t="n">
        <v>179.9</v>
      </c>
      <c r="F18" s="7" t="n">
        <f aca="false">C18*($E$40/$E18)</f>
        <v>0.228493607559755</v>
      </c>
      <c r="G18" s="8" t="n">
        <f aca="false">D18*($E$40/$E18)</f>
        <v>6.15175097276265</v>
      </c>
      <c r="H18" s="8" t="n">
        <f aca="false">E18*($E$40/$E18)</f>
        <v>316.2</v>
      </c>
      <c r="I18" s="9" t="n">
        <v>150</v>
      </c>
      <c r="J18" s="9" t="n">
        <v>93.5</v>
      </c>
      <c r="K18" s="10" t="n">
        <v>0.6</v>
      </c>
      <c r="L18" s="7" t="n">
        <f aca="false">F18*(I18/$I$40)^0.2</f>
        <v>0.341889928368454</v>
      </c>
      <c r="M18" s="8" t="n">
        <f aca="false">G18*(J18/$J$40)^0.1</f>
        <v>6.11115584144268</v>
      </c>
      <c r="N18" s="8" t="n">
        <f aca="false">H18*(K18/$K$40)^0.15</f>
        <v>293.765399321986</v>
      </c>
      <c r="O18" s="11" t="s">
        <v>22</v>
      </c>
      <c r="P18" s="11" t="s">
        <v>23</v>
      </c>
      <c r="Q18" s="11" t="s">
        <v>24</v>
      </c>
      <c r="R18" s="11" t="s">
        <v>25</v>
      </c>
    </row>
    <row r="19" customFormat="false" ht="15" hidden="false" customHeight="false" outlineLevel="0" collapsed="false">
      <c r="A19" s="3" t="s">
        <v>38</v>
      </c>
      <c r="B19" s="4" t="n">
        <v>0.85</v>
      </c>
      <c r="C19" s="5" t="n">
        <v>0.12</v>
      </c>
      <c r="D19" s="5" t="n">
        <v>3.2</v>
      </c>
      <c r="E19" s="6" t="n">
        <v>184</v>
      </c>
      <c r="F19" s="7" t="n">
        <f aca="false">C19*($E$40/$E19)</f>
        <v>0.206217391304348</v>
      </c>
      <c r="G19" s="8" t="n">
        <f aca="false">D19*($E$40/$E19)</f>
        <v>5.49913043478261</v>
      </c>
      <c r="H19" s="8" t="n">
        <f aca="false">E19*($E$40/$E19)</f>
        <v>316.2</v>
      </c>
      <c r="I19" s="9" t="n">
        <v>140</v>
      </c>
      <c r="J19" s="9" t="n">
        <v>94</v>
      </c>
      <c r="K19" s="10" t="n">
        <v>0.62</v>
      </c>
      <c r="L19" s="7" t="n">
        <f aca="false">F19*(I19/$I$40)^0.2</f>
        <v>0.304330091540998</v>
      </c>
      <c r="M19" s="8" t="n">
        <f aca="false">G19*(J19/$J$40)^0.1</f>
        <v>5.46575621706873</v>
      </c>
      <c r="N19" s="8" t="n">
        <f aca="false">H19*(K19/$K$40)^0.15</f>
        <v>295.213835759369</v>
      </c>
      <c r="O19" s="11" t="s">
        <v>22</v>
      </c>
      <c r="P19" s="11" t="s">
        <v>23</v>
      </c>
      <c r="Q19" s="11" t="s">
        <v>24</v>
      </c>
      <c r="R19" s="11" t="s">
        <v>25</v>
      </c>
    </row>
    <row r="20" customFormat="false" ht="15" hidden="false" customHeight="false" outlineLevel="0" collapsed="false">
      <c r="A20" s="3" t="s">
        <v>39</v>
      </c>
      <c r="B20" s="4" t="n">
        <v>0.7</v>
      </c>
      <c r="C20" s="5" t="n">
        <v>0.11</v>
      </c>
      <c r="D20" s="5" t="n">
        <v>2.8</v>
      </c>
      <c r="E20" s="6" t="n">
        <v>188.9</v>
      </c>
      <c r="F20" s="7" t="n">
        <f aca="false">C20*($E$40/$E20)</f>
        <v>0.184129168872419</v>
      </c>
      <c r="G20" s="8" t="n">
        <f aca="false">D20*($E$40/$E20)</f>
        <v>4.68692429857067</v>
      </c>
      <c r="H20" s="8" t="n">
        <f aca="false">E20*($E$40/$E20)</f>
        <v>316.2</v>
      </c>
      <c r="I20" s="9" t="n">
        <v>130</v>
      </c>
      <c r="J20" s="9" t="n">
        <v>94.5</v>
      </c>
      <c r="K20" s="10" t="n">
        <v>0.64</v>
      </c>
      <c r="L20" s="7" t="n">
        <f aca="false">F20*(I20/$I$40)^0.2</f>
        <v>0.2677350712419</v>
      </c>
      <c r="M20" s="8" t="n">
        <f aca="false">G20*(J20/$J$40)^0.1</f>
        <v>4.660951362453</v>
      </c>
      <c r="N20" s="8" t="n">
        <f aca="false">H20*(K20/$K$40)^0.15</f>
        <v>296.623086989322</v>
      </c>
      <c r="O20" s="11" t="s">
        <v>22</v>
      </c>
      <c r="P20" s="11" t="s">
        <v>23</v>
      </c>
      <c r="Q20" s="11" t="s">
        <v>24</v>
      </c>
      <c r="R20" s="11" t="s">
        <v>25</v>
      </c>
    </row>
    <row r="21" customFormat="false" ht="15" hidden="false" customHeight="false" outlineLevel="0" collapsed="false">
      <c r="A21" s="3" t="s">
        <v>40</v>
      </c>
      <c r="B21" s="4" t="n">
        <v>0.6</v>
      </c>
      <c r="C21" s="5" t="n">
        <v>0.1</v>
      </c>
      <c r="D21" s="5" t="n">
        <v>2.5</v>
      </c>
      <c r="E21" s="6" t="n">
        <v>195.3</v>
      </c>
      <c r="F21" s="7" t="n">
        <f aca="false">C21*($E$40/$E21)</f>
        <v>0.161904761904762</v>
      </c>
      <c r="G21" s="8" t="n">
        <f aca="false">D21*($E$40/$E21)</f>
        <v>4.04761904761905</v>
      </c>
      <c r="H21" s="8" t="n">
        <f aca="false">E21*($E$40/$E21)</f>
        <v>316.2</v>
      </c>
      <c r="I21" s="9" t="n">
        <v>120</v>
      </c>
      <c r="J21" s="9" t="n">
        <v>95</v>
      </c>
      <c r="K21" s="10" t="n">
        <v>0.66</v>
      </c>
      <c r="L21" s="7" t="n">
        <f aca="false">F21*(I21/$I$40)^0.2</f>
        <v>0.231680708369422</v>
      </c>
      <c r="M21" s="8" t="n">
        <f aca="false">G21*(J21/$J$40)^0.1</f>
        <v>4.02731354432674</v>
      </c>
      <c r="N21" s="8" t="n">
        <f aca="false">H21*(K21/$K$40)^0.15</f>
        <v>297.995389312126</v>
      </c>
      <c r="O21" s="11" t="s">
        <v>22</v>
      </c>
      <c r="P21" s="11" t="s">
        <v>23</v>
      </c>
      <c r="Q21" s="11" t="s">
        <v>24</v>
      </c>
      <c r="R21" s="11" t="s">
        <v>25</v>
      </c>
    </row>
    <row r="22" customFormat="false" ht="15" hidden="false" customHeight="false" outlineLevel="0" collapsed="false">
      <c r="A22" s="3" t="s">
        <v>41</v>
      </c>
      <c r="B22" s="4" t="n">
        <v>0.5</v>
      </c>
      <c r="C22" s="5" t="n">
        <v>0.09</v>
      </c>
      <c r="D22" s="5" t="n">
        <v>2.3</v>
      </c>
      <c r="E22" s="6" t="n">
        <v>201.6</v>
      </c>
      <c r="F22" s="7" t="n">
        <f aca="false">C22*($E$40/$E22)</f>
        <v>0.141160714285714</v>
      </c>
      <c r="G22" s="8" t="n">
        <f aca="false">D22*($E$40/$E22)</f>
        <v>3.60744047619048</v>
      </c>
      <c r="H22" s="8" t="n">
        <f aca="false">E22*($E$40/$E22)</f>
        <v>316.2</v>
      </c>
      <c r="I22" s="9" t="n">
        <v>110</v>
      </c>
      <c r="J22" s="9" t="n">
        <v>95.5</v>
      </c>
      <c r="K22" s="10" t="n">
        <v>0.68</v>
      </c>
      <c r="L22" s="7" t="n">
        <f aca="false">F22*(I22/$I$40)^0.2</f>
        <v>0.198511826432219</v>
      </c>
      <c r="M22" s="8" t="n">
        <f aca="false">G22*(J22/$J$40)^0.1</f>
        <v>3.59122786498627</v>
      </c>
      <c r="N22" s="8" t="n">
        <f aca="false">H22*(K22/$K$40)^0.15</f>
        <v>299.332788282885</v>
      </c>
      <c r="O22" s="11" t="s">
        <v>22</v>
      </c>
      <c r="P22" s="11" t="s">
        <v>23</v>
      </c>
      <c r="Q22" s="11" t="s">
        <v>24</v>
      </c>
      <c r="R22" s="11" t="s">
        <v>25</v>
      </c>
    </row>
    <row r="23" customFormat="false" ht="15" hidden="false" customHeight="false" outlineLevel="0" collapsed="false">
      <c r="A23" s="3" t="s">
        <v>42</v>
      </c>
      <c r="B23" s="4" t="n">
        <v>0.4</v>
      </c>
      <c r="C23" s="5" t="n">
        <v>0.08</v>
      </c>
      <c r="D23" s="5" t="n">
        <v>2.1</v>
      </c>
      <c r="E23" s="6" t="n">
        <v>207.3</v>
      </c>
      <c r="F23" s="7" t="n">
        <f aca="false">C23*($E$40/$E23)</f>
        <v>0.122026049204052</v>
      </c>
      <c r="G23" s="8" t="n">
        <f aca="false">D23*($E$40/$E23)</f>
        <v>3.20318379160637</v>
      </c>
      <c r="H23" s="8" t="n">
        <f aca="false">E23*($E$40/$E23)</f>
        <v>316.2</v>
      </c>
      <c r="I23" s="9" t="n">
        <v>100</v>
      </c>
      <c r="J23" s="9" t="n">
        <v>96</v>
      </c>
      <c r="K23" s="10" t="n">
        <v>0.7</v>
      </c>
      <c r="L23" s="7" t="n">
        <f aca="false">F23*(I23/$I$40)^0.2</f>
        <v>0.168362959557756</v>
      </c>
      <c r="M23" s="8" t="n">
        <f aca="false">G23*(J23/$J$40)^0.1</f>
        <v>3.19045359872027</v>
      </c>
      <c r="N23" s="8" t="n">
        <f aca="false">H23*(K23/$K$40)^0.15</f>
        <v>300.637160052839</v>
      </c>
      <c r="O23" s="11" t="s">
        <v>22</v>
      </c>
      <c r="P23" s="11" t="s">
        <v>23</v>
      </c>
      <c r="Q23" s="11" t="s">
        <v>24</v>
      </c>
      <c r="R23" s="11" t="s">
        <v>25</v>
      </c>
    </row>
    <row r="24" customFormat="false" ht="15" hidden="false" customHeight="false" outlineLevel="0" collapsed="false">
      <c r="A24" s="3" t="s">
        <v>43</v>
      </c>
      <c r="B24" s="4" t="n">
        <v>0.35</v>
      </c>
      <c r="C24" s="5" t="n">
        <v>0.07</v>
      </c>
      <c r="D24" s="5" t="n">
        <v>1.9</v>
      </c>
      <c r="E24" s="6" t="n">
        <v>215.3</v>
      </c>
      <c r="F24" s="7" t="n">
        <f aca="false">C24*($E$40/$E24)</f>
        <v>0.102805387830934</v>
      </c>
      <c r="G24" s="8" t="n">
        <f aca="false">D24*($E$40/$E24)</f>
        <v>2.79043195541105</v>
      </c>
      <c r="H24" s="8" t="n">
        <f aca="false">E24*($E$40/$E24)</f>
        <v>316.2</v>
      </c>
      <c r="I24" s="9" t="n">
        <v>90</v>
      </c>
      <c r="J24" s="9" t="n">
        <v>96.5</v>
      </c>
      <c r="K24" s="10" t="n">
        <v>0.72</v>
      </c>
      <c r="L24" s="7" t="n">
        <f aca="false">F24*(I24/$I$40)^0.2</f>
        <v>0.138885970704205</v>
      </c>
      <c r="M24" s="8" t="n">
        <f aca="false">G24*(J24/$J$40)^0.1</f>
        <v>2.78078632616583</v>
      </c>
      <c r="N24" s="8" t="n">
        <f aca="false">H24*(K24/$K$40)^0.15</f>
        <v>301.91022978745</v>
      </c>
      <c r="O24" s="11" t="s">
        <v>22</v>
      </c>
      <c r="P24" s="11" t="s">
        <v>23</v>
      </c>
      <c r="Q24" s="11" t="s">
        <v>24</v>
      </c>
      <c r="R24" s="11" t="s">
        <v>25</v>
      </c>
    </row>
    <row r="25" customFormat="false" ht="15" hidden="false" customHeight="false" outlineLevel="0" collapsed="false">
      <c r="A25" s="3" t="s">
        <v>44</v>
      </c>
      <c r="B25" s="4" t="n">
        <v>0.3</v>
      </c>
      <c r="C25" s="5" t="n">
        <v>0.06</v>
      </c>
      <c r="D25" s="5" t="n">
        <v>1.7</v>
      </c>
      <c r="E25" s="6" t="n">
        <v>214.5</v>
      </c>
      <c r="F25" s="7" t="n">
        <f aca="false">C25*($E$40/$E25)</f>
        <v>0.0884475524475524</v>
      </c>
      <c r="G25" s="8" t="n">
        <f aca="false">D25*($E$40/$E25)</f>
        <v>2.50601398601399</v>
      </c>
      <c r="H25" s="8" t="n">
        <f aca="false">E25*($E$40/$E25)</f>
        <v>316.2</v>
      </c>
      <c r="I25" s="9" t="n">
        <v>80</v>
      </c>
      <c r="J25" s="9" t="n">
        <v>97</v>
      </c>
      <c r="K25" s="10" t="n">
        <v>0.75</v>
      </c>
      <c r="L25" s="7" t="n">
        <f aca="false">F25*(I25/$I$40)^0.2</f>
        <v>0.116707245143046</v>
      </c>
      <c r="M25" s="8" t="n">
        <f aca="false">G25*(J25/$J$40)^0.1</f>
        <v>2.49864245591918</v>
      </c>
      <c r="N25" s="8" t="n">
        <f aca="false">H25*(K25/$K$40)^0.15</f>
        <v>303.764588050502</v>
      </c>
      <c r="O25" s="11" t="s">
        <v>22</v>
      </c>
      <c r="P25" s="11" t="s">
        <v>23</v>
      </c>
      <c r="Q25" s="11" t="s">
        <v>24</v>
      </c>
      <c r="R25" s="11" t="s">
        <v>25</v>
      </c>
    </row>
    <row r="26" customFormat="false" ht="15" hidden="false" customHeight="false" outlineLevel="0" collapsed="false">
      <c r="A26" s="3" t="s">
        <v>45</v>
      </c>
      <c r="B26" s="4" t="n">
        <v>0.25</v>
      </c>
      <c r="C26" s="5" t="n">
        <v>0.05</v>
      </c>
      <c r="D26" s="5" t="n">
        <v>1.5</v>
      </c>
      <c r="E26" s="6" t="n">
        <v>218.1</v>
      </c>
      <c r="F26" s="7" t="n">
        <f aca="false">C26*($E$40/$E26)</f>
        <v>0.0724896836313618</v>
      </c>
      <c r="G26" s="8" t="n">
        <f aca="false">D26*($E$40/$E26)</f>
        <v>2.17469050894085</v>
      </c>
      <c r="H26" s="8" t="n">
        <f aca="false">E26*($E$40/$E26)</f>
        <v>316.2</v>
      </c>
      <c r="I26" s="9" t="n">
        <v>70</v>
      </c>
      <c r="J26" s="9" t="n">
        <v>97.5</v>
      </c>
      <c r="K26" s="10" t="n">
        <v>0.78</v>
      </c>
      <c r="L26" s="7" t="n">
        <f aca="false">F26*(I26/$I$40)^0.2</f>
        <v>0.093130045089966</v>
      </c>
      <c r="M26" s="8" t="n">
        <f aca="false">G26*(J26/$J$40)^0.1</f>
        <v>2.16940867173154</v>
      </c>
      <c r="N26" s="8" t="n">
        <f aca="false">H26*(K26/$K$40)^0.15</f>
        <v>305.556934730671</v>
      </c>
      <c r="O26" s="11" t="s">
        <v>22</v>
      </c>
      <c r="P26" s="11" t="s">
        <v>23</v>
      </c>
      <c r="Q26" s="11" t="s">
        <v>24</v>
      </c>
      <c r="R26" s="11" t="s">
        <v>25</v>
      </c>
    </row>
    <row r="27" customFormat="false" ht="15" hidden="false" customHeight="false" outlineLevel="0" collapsed="false">
      <c r="A27" s="3" t="s">
        <v>46</v>
      </c>
      <c r="B27" s="4" t="n">
        <v>0.225</v>
      </c>
      <c r="C27" s="5" t="n">
        <v>0.045</v>
      </c>
      <c r="D27" s="5" t="n">
        <v>1.4</v>
      </c>
      <c r="E27" s="6" t="n">
        <v>224.9</v>
      </c>
      <c r="F27" s="7" t="n">
        <f aca="false">C27*($E$40/$E27)</f>
        <v>0.0632681191640729</v>
      </c>
      <c r="G27" s="8" t="n">
        <f aca="false">D27*($E$40/$E27)</f>
        <v>1.96834148510449</v>
      </c>
      <c r="H27" s="8" t="n">
        <f aca="false">E27*($E$40/$E27)</f>
        <v>316.2</v>
      </c>
      <c r="I27" s="9" t="n">
        <v>65</v>
      </c>
      <c r="J27" s="9" t="n">
        <v>97.8</v>
      </c>
      <c r="K27" s="10" t="n">
        <v>0.8</v>
      </c>
      <c r="L27" s="7" t="n">
        <f aca="false">F27*(I27/$I$40)^0.2</f>
        <v>0.0800869207999731</v>
      </c>
      <c r="M27" s="8" t="n">
        <f aca="false">G27*(J27/$J$40)^0.1</f>
        <v>1.96416416119671</v>
      </c>
      <c r="N27" s="8" t="n">
        <f aca="false">H27*(K27/$K$40)^0.15</f>
        <v>306.71954571076</v>
      </c>
      <c r="O27" s="11" t="s">
        <v>22</v>
      </c>
      <c r="P27" s="11" t="s">
        <v>23</v>
      </c>
      <c r="Q27" s="11" t="s">
        <v>24</v>
      </c>
      <c r="R27" s="11" t="s">
        <v>25</v>
      </c>
    </row>
    <row r="28" customFormat="false" ht="15" hidden="false" customHeight="false" outlineLevel="0" collapsed="false">
      <c r="A28" s="3" t="s">
        <v>47</v>
      </c>
      <c r="B28" s="4" t="n">
        <v>0.2</v>
      </c>
      <c r="C28" s="5" t="n">
        <v>0.04</v>
      </c>
      <c r="D28" s="5" t="n">
        <v>1.3</v>
      </c>
      <c r="E28" s="6" t="n">
        <v>229.6</v>
      </c>
      <c r="F28" s="7" t="n">
        <f aca="false">C28*($E$40/$E28)</f>
        <v>0.0550871080139373</v>
      </c>
      <c r="G28" s="8" t="n">
        <f aca="false">D28*($E$40/$E28)</f>
        <v>1.79033101045296</v>
      </c>
      <c r="H28" s="8" t="n">
        <f aca="false">E28*($E$40/$E28)</f>
        <v>316.2</v>
      </c>
      <c r="I28" s="9" t="n">
        <v>60</v>
      </c>
      <c r="J28" s="9" t="n">
        <v>98</v>
      </c>
      <c r="K28" s="10" t="n">
        <v>0.82</v>
      </c>
      <c r="L28" s="7" t="n">
        <f aca="false">F28*(I28/$I$40)^0.2</f>
        <v>0.0686237148269036</v>
      </c>
      <c r="M28" s="8" t="n">
        <f aca="false">G28*(J28/$J$40)^0.1</f>
        <v>1.78689647837484</v>
      </c>
      <c r="N28" s="8" t="n">
        <f aca="false">H28*(K28/$K$40)^0.15</f>
        <v>307.857708262515</v>
      </c>
      <c r="O28" s="11" t="s">
        <v>22</v>
      </c>
      <c r="P28" s="11" t="s">
        <v>23</v>
      </c>
      <c r="Q28" s="11" t="s">
        <v>24</v>
      </c>
      <c r="R28" s="11" t="s">
        <v>25</v>
      </c>
    </row>
    <row r="29" customFormat="false" ht="15" hidden="false" customHeight="false" outlineLevel="0" collapsed="false">
      <c r="A29" s="3" t="s">
        <v>48</v>
      </c>
      <c r="B29" s="4" t="n">
        <v>0.18</v>
      </c>
      <c r="C29" s="5" t="n">
        <v>0.035</v>
      </c>
      <c r="D29" s="5" t="n">
        <v>1.2</v>
      </c>
      <c r="E29" s="6" t="n">
        <v>233</v>
      </c>
      <c r="F29" s="7" t="n">
        <f aca="false">C29*($E$40/$E29)</f>
        <v>0.0474978540772532</v>
      </c>
      <c r="G29" s="8" t="n">
        <f aca="false">D29*($E$40/$E29)</f>
        <v>1.62849785407725</v>
      </c>
      <c r="H29" s="8" t="n">
        <f aca="false">E29*($E$40/$E29)</f>
        <v>316.2</v>
      </c>
      <c r="I29" s="9" t="n">
        <v>55</v>
      </c>
      <c r="J29" s="9" t="n">
        <v>98.2</v>
      </c>
      <c r="K29" s="10" t="n">
        <v>0.84</v>
      </c>
      <c r="L29" s="7" t="n">
        <f aca="false">F29*(I29/$I$40)^0.2</f>
        <v>0.0581487693304997</v>
      </c>
      <c r="M29" s="8" t="n">
        <f aca="false">G29*(J29/$J$40)^0.1</f>
        <v>1.62570518390415</v>
      </c>
      <c r="N29" s="8" t="n">
        <f aca="false">H29*(K29/$K$40)^0.15</f>
        <v>308.972514406689</v>
      </c>
      <c r="O29" s="11" t="s">
        <v>22</v>
      </c>
      <c r="P29" s="11" t="s">
        <v>23</v>
      </c>
      <c r="Q29" s="11" t="s">
        <v>24</v>
      </c>
      <c r="R29" s="11" t="s">
        <v>25</v>
      </c>
    </row>
    <row r="30" customFormat="false" ht="15" hidden="false" customHeight="false" outlineLevel="0" collapsed="false">
      <c r="A30" s="3" t="s">
        <v>49</v>
      </c>
      <c r="B30" s="4" t="n">
        <v>0.16</v>
      </c>
      <c r="C30" s="5" t="n">
        <v>0.03</v>
      </c>
      <c r="D30" s="5" t="n">
        <v>1.1</v>
      </c>
      <c r="E30" s="6" t="n">
        <v>236.7</v>
      </c>
      <c r="F30" s="7" t="n">
        <f aca="false">C30*($E$40/$E30)</f>
        <v>0.0400760456273764</v>
      </c>
      <c r="G30" s="8" t="n">
        <f aca="false">D30*($E$40/$E30)</f>
        <v>1.46945500633714</v>
      </c>
      <c r="H30" s="8" t="n">
        <f aca="false">E30*($E$40/$E30)</f>
        <v>316.2</v>
      </c>
      <c r="I30" s="9" t="n">
        <v>50</v>
      </c>
      <c r="J30" s="9" t="n">
        <v>98.5</v>
      </c>
      <c r="K30" s="10" t="n">
        <v>0.86</v>
      </c>
      <c r="L30" s="7" t="n">
        <f aca="false">F30*(I30/$I$40)^0.2</f>
        <v>0.0481363176203965</v>
      </c>
      <c r="M30" s="8" t="n">
        <f aca="false">G30*(J30/$J$40)^0.1</f>
        <v>1.46738260703194</v>
      </c>
      <c r="N30" s="8" t="n">
        <f aca="false">H30*(K30/$K$40)^0.15</f>
        <v>310.064982789379</v>
      </c>
      <c r="O30" s="11" t="s">
        <v>22</v>
      </c>
      <c r="P30" s="11" t="s">
        <v>23</v>
      </c>
      <c r="Q30" s="11" t="s">
        <v>24</v>
      </c>
      <c r="R30" s="11" t="s">
        <v>25</v>
      </c>
    </row>
    <row r="31" customFormat="false" ht="15" hidden="false" customHeight="false" outlineLevel="0" collapsed="false">
      <c r="A31" s="3" t="s">
        <v>50</v>
      </c>
      <c r="B31" s="4" t="n">
        <v>0.145</v>
      </c>
      <c r="C31" s="5" t="n">
        <v>0.025</v>
      </c>
      <c r="D31" s="5" t="n">
        <v>1</v>
      </c>
      <c r="E31" s="6" t="n">
        <v>237</v>
      </c>
      <c r="F31" s="7" t="n">
        <f aca="false">C31*($E$40/$E31)</f>
        <v>0.0333544303797468</v>
      </c>
      <c r="G31" s="8" t="n">
        <f aca="false">D31*($E$40/$E31)</f>
        <v>1.33417721518987</v>
      </c>
      <c r="H31" s="8" t="n">
        <f aca="false">E31*($E$40/$E31)</f>
        <v>316.2</v>
      </c>
      <c r="I31" s="9" t="n">
        <v>45</v>
      </c>
      <c r="J31" s="9" t="n">
        <v>98.8</v>
      </c>
      <c r="K31" s="10" t="n">
        <v>0.88</v>
      </c>
      <c r="L31" s="7" t="n">
        <f aca="false">F31*(I31/$I$40)^0.2</f>
        <v>0.0392274458778799</v>
      </c>
      <c r="M31" s="8" t="n">
        <f aca="false">G31*(J31/$J$40)^0.1</f>
        <v>1.33270082087232</v>
      </c>
      <c r="N31" s="8" t="n">
        <f aca="false">H31*(K31/$K$40)^0.15</f>
        <v>311.136065188994</v>
      </c>
      <c r="O31" s="11" t="s">
        <v>22</v>
      </c>
      <c r="P31" s="11" t="s">
        <v>23</v>
      </c>
      <c r="Q31" s="11" t="s">
        <v>24</v>
      </c>
      <c r="R31" s="11" t="s">
        <v>25</v>
      </c>
    </row>
    <row r="32" customFormat="false" ht="15" hidden="false" customHeight="false" outlineLevel="0" collapsed="false">
      <c r="A32" s="3" t="s">
        <v>51</v>
      </c>
      <c r="B32" s="4" t="n">
        <v>0.13</v>
      </c>
      <c r="C32" s="5" t="n">
        <v>0.02</v>
      </c>
      <c r="D32" s="5" t="n">
        <v>0.9</v>
      </c>
      <c r="E32" s="6" t="n">
        <v>240</v>
      </c>
      <c r="F32" s="7" t="n">
        <f aca="false">C32*($E$40/$E32)</f>
        <v>0.02635</v>
      </c>
      <c r="G32" s="8" t="n">
        <f aca="false">D32*($E$40/$E32)</f>
        <v>1.18575</v>
      </c>
      <c r="H32" s="8" t="n">
        <f aca="false">E32*($E$40/$E32)</f>
        <v>316.2</v>
      </c>
      <c r="I32" s="9" t="n">
        <v>40</v>
      </c>
      <c r="J32" s="9" t="n">
        <v>99</v>
      </c>
      <c r="K32" s="10" t="n">
        <v>0.9</v>
      </c>
      <c r="L32" s="7" t="n">
        <f aca="false">F32*(I32/$I$40)^0.2</f>
        <v>0.0302682016541719</v>
      </c>
      <c r="M32" s="8" t="n">
        <f aca="false">G32*(J32/$J$40)^0.1</f>
        <v>1.18467740116858</v>
      </c>
      <c r="N32" s="8" t="n">
        <f aca="false">H32*(K32/$K$40)^0.15</f>
        <v>312.186652312642</v>
      </c>
      <c r="O32" s="11" t="s">
        <v>22</v>
      </c>
      <c r="P32" s="11" t="s">
        <v>23</v>
      </c>
      <c r="Q32" s="11" t="s">
        <v>24</v>
      </c>
      <c r="R32" s="11" t="s">
        <v>25</v>
      </c>
    </row>
    <row r="33" customFormat="false" ht="15" hidden="false" customHeight="false" outlineLevel="0" collapsed="false">
      <c r="A33" s="3" t="s">
        <v>52</v>
      </c>
      <c r="B33" s="4" t="n">
        <v>0.12</v>
      </c>
      <c r="C33" s="5" t="n">
        <v>0.018</v>
      </c>
      <c r="D33" s="5" t="n">
        <v>0.85</v>
      </c>
      <c r="E33" s="6" t="n">
        <v>245.1</v>
      </c>
      <c r="F33" s="7" t="n">
        <f aca="false">C33*($E$40/$E33)</f>
        <v>0.0232215422276622</v>
      </c>
      <c r="G33" s="8" t="n">
        <f aca="false">D33*($E$40/$E33)</f>
        <v>1.09657282741738</v>
      </c>
      <c r="H33" s="8" t="n">
        <f aca="false">E33*($E$40/$E33)</f>
        <v>316.2</v>
      </c>
      <c r="I33" s="9" t="n">
        <v>38</v>
      </c>
      <c r="J33" s="9" t="n">
        <v>99.2</v>
      </c>
      <c r="K33" s="10" t="n">
        <v>0.91</v>
      </c>
      <c r="L33" s="7" t="n">
        <f aca="false">F33*(I33/$I$40)^0.2</f>
        <v>0.0264023011036792</v>
      </c>
      <c r="M33" s="8" t="n">
        <f aca="false">G33*(J33/$J$40)^0.1</f>
        <v>1.09580202447591</v>
      </c>
      <c r="N33" s="8" t="n">
        <f aca="false">H33*(K33/$K$40)^0.15</f>
        <v>312.704523078271</v>
      </c>
      <c r="O33" s="11" t="s">
        <v>22</v>
      </c>
      <c r="P33" s="11" t="s">
        <v>23</v>
      </c>
      <c r="Q33" s="11" t="s">
        <v>24</v>
      </c>
      <c r="R33" s="11" t="s">
        <v>25</v>
      </c>
    </row>
    <row r="34" customFormat="false" ht="15" hidden="false" customHeight="false" outlineLevel="0" collapsed="false">
      <c r="A34" s="3" t="s">
        <v>53</v>
      </c>
      <c r="B34" s="4" t="n">
        <v>0.11</v>
      </c>
      <c r="C34" s="5" t="n">
        <v>0.015</v>
      </c>
      <c r="D34" s="5" t="n">
        <v>0.8</v>
      </c>
      <c r="E34" s="6" t="n">
        <v>251.1</v>
      </c>
      <c r="F34" s="7" t="n">
        <f aca="false">C34*($E$40/$E34)</f>
        <v>0.0188888888888889</v>
      </c>
      <c r="G34" s="8" t="n">
        <f aca="false">D34*($E$40/$E34)</f>
        <v>1.00740740740741</v>
      </c>
      <c r="H34" s="8" t="n">
        <f aca="false">E34*($E$40/$E34)</f>
        <v>316.2</v>
      </c>
      <c r="I34" s="9" t="n">
        <v>35</v>
      </c>
      <c r="J34" s="9" t="n">
        <v>99.3</v>
      </c>
      <c r="K34" s="10" t="n">
        <v>0.92</v>
      </c>
      <c r="L34" s="7" t="n">
        <f aca="false">F34*(I34/$I$40)^0.2</f>
        <v>0.0211258417224916</v>
      </c>
      <c r="M34" s="8" t="n">
        <f aca="false">G34*(J34/$J$40)^0.1</f>
        <v>1.00680071639711</v>
      </c>
      <c r="N34" s="8" t="n">
        <f aca="false">H34*(K34/$K$40)^0.15</f>
        <v>313.217578973442</v>
      </c>
      <c r="O34" s="11" t="s">
        <v>22</v>
      </c>
      <c r="P34" s="11" t="s">
        <v>23</v>
      </c>
      <c r="Q34" s="11" t="s">
        <v>24</v>
      </c>
      <c r="R34" s="11" t="s">
        <v>25</v>
      </c>
    </row>
    <row r="35" customFormat="false" ht="15" hidden="false" customHeight="false" outlineLevel="0" collapsed="false">
      <c r="A35" s="3" t="s">
        <v>54</v>
      </c>
      <c r="B35" s="4" t="n">
        <v>0.1</v>
      </c>
      <c r="C35" s="5" t="n">
        <v>0.012</v>
      </c>
      <c r="D35" s="5" t="n">
        <v>0.75</v>
      </c>
      <c r="E35" s="6" t="n">
        <v>255.7</v>
      </c>
      <c r="F35" s="7" t="n">
        <f aca="false">C35*($E$40/$E35)</f>
        <v>0.0148392647633946</v>
      </c>
      <c r="G35" s="8" t="n">
        <f aca="false">D35*($E$40/$E35)</f>
        <v>0.927454047712163</v>
      </c>
      <c r="H35" s="8" t="n">
        <f aca="false">E35*($E$40/$E35)</f>
        <v>316.2</v>
      </c>
      <c r="I35" s="9" t="n">
        <v>32</v>
      </c>
      <c r="J35" s="9" t="n">
        <v>99.4</v>
      </c>
      <c r="K35" s="10" t="n">
        <v>0.93</v>
      </c>
      <c r="L35" s="7" t="n">
        <f aca="false">F35*(I35/$I$40)^0.2</f>
        <v>0.0163018307607381</v>
      </c>
      <c r="M35" s="8" t="n">
        <f aca="false">G35*(J35/$J$40)^0.1</f>
        <v>0.926988807695322</v>
      </c>
      <c r="N35" s="8" t="n">
        <f aca="false">H35*(K35/$K$40)^0.15</f>
        <v>313.725916376817</v>
      </c>
      <c r="O35" s="11" t="s">
        <v>22</v>
      </c>
      <c r="P35" s="11" t="s">
        <v>23</v>
      </c>
      <c r="Q35" s="11" t="s">
        <v>24</v>
      </c>
      <c r="R35" s="11" t="s">
        <v>25</v>
      </c>
    </row>
    <row r="36" customFormat="false" ht="15" hidden="false" customHeight="false" outlineLevel="0" collapsed="false">
      <c r="A36" s="3" t="s">
        <v>55</v>
      </c>
      <c r="B36" s="12" t="n">
        <v>0.09</v>
      </c>
      <c r="C36" s="13" t="n">
        <v>0.01</v>
      </c>
      <c r="D36" s="13" t="n">
        <v>0.7</v>
      </c>
      <c r="E36" s="6" t="n">
        <v>258.8</v>
      </c>
      <c r="F36" s="7" t="n">
        <f aca="false">C36*($E$40/$E36)</f>
        <v>0.0122179289026275</v>
      </c>
      <c r="G36" s="8" t="n">
        <f aca="false">D36*($E$40/$E36)</f>
        <v>0.855255023183926</v>
      </c>
      <c r="H36" s="8" t="n">
        <f aca="false">E36*($E$40/$E36)</f>
        <v>316.2</v>
      </c>
      <c r="I36" s="14" t="n">
        <v>30</v>
      </c>
      <c r="J36" s="14" t="n">
        <v>99.5</v>
      </c>
      <c r="K36" s="15" t="n">
        <v>0.94</v>
      </c>
      <c r="L36" s="7" t="n">
        <f aca="false">F36*(I36/$I$40)^0.2</f>
        <v>0.0132499989974</v>
      </c>
      <c r="M36" s="8" t="n">
        <f aca="false">G36*(J36/$J$40)^0.1</f>
        <v>0.854911960143934</v>
      </c>
      <c r="N36" s="8" t="n">
        <f aca="false">H36*(K36/$K$40)^0.15</f>
        <v>314.229628726832</v>
      </c>
      <c r="O36" s="11" t="s">
        <v>56</v>
      </c>
      <c r="P36" s="11" t="s">
        <v>57</v>
      </c>
      <c r="Q36" s="11" t="s">
        <v>58</v>
      </c>
      <c r="R36" s="11" t="s">
        <v>59</v>
      </c>
    </row>
    <row r="37" customFormat="false" ht="15" hidden="false" customHeight="false" outlineLevel="0" collapsed="false">
      <c r="A37" s="3" t="s">
        <v>60</v>
      </c>
      <c r="B37" s="12" t="n">
        <v>0.08</v>
      </c>
      <c r="C37" s="13" t="n">
        <v>0.008</v>
      </c>
      <c r="D37" s="13" t="n">
        <v>0.65</v>
      </c>
      <c r="E37" s="6" t="n">
        <v>271</v>
      </c>
      <c r="F37" s="7" t="n">
        <f aca="false">C37*($E$40/$E37)</f>
        <v>0.00933431734317343</v>
      </c>
      <c r="G37" s="8" t="n">
        <f aca="false">D37*($E$40/$E37)</f>
        <v>0.758413284132841</v>
      </c>
      <c r="H37" s="8" t="n">
        <f aca="false">E37*($E$40/$E37)</f>
        <v>316.2</v>
      </c>
      <c r="I37" s="14" t="n">
        <v>28</v>
      </c>
      <c r="J37" s="14" t="n">
        <v>99.6</v>
      </c>
      <c r="K37" s="15" t="n">
        <v>0.95</v>
      </c>
      <c r="L37" s="7" t="n">
        <f aca="false">F37*(I37/$I$40)^0.2</f>
        <v>0.00998408268056876</v>
      </c>
      <c r="M37" s="8" t="n">
        <f aca="false">G37*(J37/$J$40)^0.1</f>
        <v>0.758185224036616</v>
      </c>
      <c r="N37" s="8" t="n">
        <f aca="false">H37*(K37/$K$40)^0.15</f>
        <v>314.72880664158</v>
      </c>
      <c r="O37" s="11" t="s">
        <v>56</v>
      </c>
      <c r="P37" s="11" t="s">
        <v>57</v>
      </c>
      <c r="Q37" s="11" t="s">
        <v>58</v>
      </c>
      <c r="R37" s="11" t="s">
        <v>59</v>
      </c>
    </row>
    <row r="38" customFormat="false" ht="15" hidden="false" customHeight="false" outlineLevel="0" collapsed="false">
      <c r="A38" s="3" t="s">
        <v>61</v>
      </c>
      <c r="B38" s="12" t="n">
        <v>0.075</v>
      </c>
      <c r="C38" s="13" t="n">
        <v>0.007</v>
      </c>
      <c r="D38" s="13" t="n">
        <v>0.6</v>
      </c>
      <c r="E38" s="6" t="n">
        <v>292.7</v>
      </c>
      <c r="F38" s="7" t="n">
        <f aca="false">C38*($E$40/$E38)</f>
        <v>0.00756200888281517</v>
      </c>
      <c r="G38" s="8" t="n">
        <f aca="false">D38*($E$40/$E38)</f>
        <v>0.648172189955586</v>
      </c>
      <c r="H38" s="8" t="n">
        <f aca="false">E38*($E$40/$E38)</f>
        <v>316.2</v>
      </c>
      <c r="I38" s="14" t="n">
        <v>25</v>
      </c>
      <c r="J38" s="14" t="n">
        <v>99.7</v>
      </c>
      <c r="K38" s="15" t="n">
        <v>0.96</v>
      </c>
      <c r="L38" s="7" t="n">
        <f aca="false">F38*(I38/$I$40)^0.2</f>
        <v>0.00790713558491809</v>
      </c>
      <c r="M38" s="8" t="n">
        <f aca="false">G38*(J38/$J$40)^0.1</f>
        <v>0.648042308700263</v>
      </c>
      <c r="N38" s="8" t="n">
        <f aca="false">H38*(K38/$K$40)^0.15</f>
        <v>315.223538032607</v>
      </c>
      <c r="O38" s="11" t="s">
        <v>56</v>
      </c>
      <c r="P38" s="11" t="s">
        <v>57</v>
      </c>
      <c r="Q38" s="11" t="s">
        <v>58</v>
      </c>
      <c r="R38" s="11" t="s">
        <v>59</v>
      </c>
    </row>
    <row r="39" customFormat="false" ht="15" hidden="false" customHeight="false" outlineLevel="0" collapsed="false">
      <c r="A39" s="3" t="s">
        <v>62</v>
      </c>
      <c r="B39" s="12" t="n">
        <v>0.07</v>
      </c>
      <c r="C39" s="13" t="n">
        <v>0.006</v>
      </c>
      <c r="D39" s="13" t="n">
        <v>0.55</v>
      </c>
      <c r="E39" s="6" t="n">
        <v>304.7</v>
      </c>
      <c r="F39" s="7" t="n">
        <f aca="false">C39*($E$40/$E39)</f>
        <v>0.0062264522481129</v>
      </c>
      <c r="G39" s="8" t="n">
        <f aca="false">D39*($E$40/$E39)</f>
        <v>0.570758122743682</v>
      </c>
      <c r="H39" s="8" t="n">
        <f aca="false">E39*($E$40/$E39)</f>
        <v>316.2</v>
      </c>
      <c r="I39" s="14" t="n">
        <v>22</v>
      </c>
      <c r="J39" s="14" t="n">
        <v>99.8</v>
      </c>
      <c r="K39" s="15" t="n">
        <v>0.97</v>
      </c>
      <c r="L39" s="7" t="n">
        <f aca="false">F39*(I39/$I$40)^0.2</f>
        <v>0.00634627955260778</v>
      </c>
      <c r="M39" s="8" t="n">
        <f aca="false">G39*(J39/$J$40)^0.1</f>
        <v>0.570700964046574</v>
      </c>
      <c r="N39" s="8" t="n">
        <f aca="false">H39*(K39/$K$40)^0.15</f>
        <v>315.713908212985</v>
      </c>
      <c r="O39" s="11" t="s">
        <v>56</v>
      </c>
      <c r="P39" s="11" t="s">
        <v>57</v>
      </c>
      <c r="Q39" s="11" t="s">
        <v>58</v>
      </c>
      <c r="R39" s="11" t="s">
        <v>59</v>
      </c>
    </row>
    <row r="40" customFormat="false" ht="15" hidden="false" customHeight="false" outlineLevel="0" collapsed="false">
      <c r="A40" s="3" t="s">
        <v>63</v>
      </c>
      <c r="B40" s="12" t="n">
        <v>0.065</v>
      </c>
      <c r="C40" s="13" t="n">
        <v>0.005</v>
      </c>
      <c r="D40" s="13" t="n">
        <v>0.5</v>
      </c>
      <c r="E40" s="6" t="n">
        <v>316.2</v>
      </c>
      <c r="F40" s="7" t="n">
        <f aca="false">C40*($E$40/$E40)</f>
        <v>0.005</v>
      </c>
      <c r="G40" s="8" t="n">
        <f aca="false">D40*($E$40/$E40)</f>
        <v>0.5</v>
      </c>
      <c r="H40" s="8" t="n">
        <f aca="false">E40*($E$40/$E40)</f>
        <v>316.2</v>
      </c>
      <c r="I40" s="14" t="n">
        <v>20</v>
      </c>
      <c r="J40" s="14" t="n">
        <v>99.9</v>
      </c>
      <c r="K40" s="15" t="n">
        <v>0.98</v>
      </c>
      <c r="L40" s="7" t="n">
        <f aca="false">F40*(I40/$I$40)^0.2</f>
        <v>0.005</v>
      </c>
      <c r="M40" s="8" t="n">
        <f aca="false">G40*(J40/$J$40)^0.1</f>
        <v>0.5</v>
      </c>
      <c r="N40" s="8" t="n">
        <f aca="false">H40*(K40/$K$40)^0.15</f>
        <v>316.2</v>
      </c>
      <c r="O40" s="11" t="s">
        <v>56</v>
      </c>
      <c r="P40" s="11" t="s">
        <v>57</v>
      </c>
      <c r="Q40" s="11" t="s">
        <v>58</v>
      </c>
      <c r="R40" s="11" t="s">
        <v>59</v>
      </c>
    </row>
    <row r="42" customFormat="false" ht="15" hidden="false" customHeight="false" outlineLevel="0" collapsed="false">
      <c r="A42" s="16" t="s">
        <v>64</v>
      </c>
    </row>
    <row r="43" customFormat="false" ht="15" hidden="false" customHeight="false" outlineLevel="0" collapsed="false">
      <c r="A43" s="0" t="s">
        <v>65</v>
      </c>
    </row>
    <row r="44" customFormat="false" ht="15" hidden="false" customHeight="false" outlineLevel="0" collapsed="false">
      <c r="A44" s="0" t="s">
        <v>66</v>
      </c>
    </row>
    <row r="45" customFormat="false" ht="15" hidden="false" customHeight="false" outlineLevel="0" collapsed="false">
      <c r="A45" s="0" t="s">
        <v>67</v>
      </c>
    </row>
    <row r="46" customFormat="false" ht="15" hidden="false" customHeight="false" outlineLevel="0" collapsed="false">
      <c r="A46" s="0" t="s">
        <v>68</v>
      </c>
    </row>
    <row r="47" customFormat="false" ht="15" hidden="false" customHeight="false" outlineLevel="0" collapsed="false">
      <c r="A47" s="0" t="s">
        <v>69</v>
      </c>
    </row>
    <row r="48" customFormat="false" ht="15" hidden="false" customHeight="false" outlineLevel="0" collapsed="false">
      <c r="A48" s="0" t="s">
        <v>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7.35" hidden="false" customHeight="false" outlineLevel="0" collapsed="false">
      <c r="A1" s="1" t="s">
        <v>71</v>
      </c>
    </row>
    <row r="3" customFormat="false" ht="15" hidden="false" customHeight="false" outlineLevel="0" collapsed="false">
      <c r="A3" s="17" t="s">
        <v>72</v>
      </c>
    </row>
    <row r="4" customFormat="false" ht="15" hidden="false" customHeight="false" outlineLevel="0" collapsed="false">
      <c r="A4" s="0" t="s">
        <v>73</v>
      </c>
      <c r="B4" s="18" t="n">
        <v>0.7</v>
      </c>
    </row>
    <row r="5" customFormat="false" ht="15" hidden="false" customHeight="false" outlineLevel="0" collapsed="false">
      <c r="A5" s="0" t="s">
        <v>74</v>
      </c>
      <c r="B5" s="18" t="n">
        <v>0.2</v>
      </c>
    </row>
    <row r="6" customFormat="false" ht="15" hidden="false" customHeight="false" outlineLevel="0" collapsed="false">
      <c r="A6" s="0" t="s">
        <v>75</v>
      </c>
      <c r="B6" s="18" t="n">
        <v>0.1</v>
      </c>
    </row>
    <row r="7" customFormat="false" ht="15" hidden="false" customHeight="false" outlineLevel="0" collapsed="false">
      <c r="A7" s="0" t="s">
        <v>76</v>
      </c>
      <c r="B7" s="19" t="n">
        <f aca="false">SUM(B4:B6)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9" min="1" style="0" width="20"/>
  </cols>
  <sheetData>
    <row r="1" customFormat="false" ht="17.35" hidden="false" customHeight="false" outlineLevel="0" collapsed="false">
      <c r="A1" s="1" t="s">
        <v>77</v>
      </c>
    </row>
    <row r="3" customFormat="false" ht="15" hidden="false" customHeight="false" outlineLevel="0" collapsed="false">
      <c r="A3" s="20" t="s">
        <v>78</v>
      </c>
      <c r="B3" s="20" t="s">
        <v>79</v>
      </c>
      <c r="C3" s="20" t="s">
        <v>80</v>
      </c>
      <c r="D3" s="20" t="s">
        <v>81</v>
      </c>
      <c r="E3" s="20" t="s">
        <v>82</v>
      </c>
      <c r="F3" s="20" t="s">
        <v>83</v>
      </c>
      <c r="G3" s="20" t="s">
        <v>84</v>
      </c>
      <c r="H3" s="20" t="s">
        <v>85</v>
      </c>
      <c r="I3" s="20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" t="s">
        <v>86</v>
      </c>
    </row>
    <row r="3" customFormat="false" ht="15" hidden="false" customHeight="false" outlineLevel="0" collapsed="false">
      <c r="A3" s="21" t="s">
        <v>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25"/>
  </cols>
  <sheetData>
    <row r="1" customFormat="false" ht="17.35" hidden="false" customHeight="false" outlineLevel="0" collapsed="false">
      <c r="A1" s="1" t="s">
        <v>88</v>
      </c>
    </row>
    <row r="3" customFormat="false" ht="15" hidden="false" customHeight="false" outlineLevel="0" collapsed="false">
      <c r="A3" s="20" t="s">
        <v>89</v>
      </c>
      <c r="B3" s="20" t="s">
        <v>90</v>
      </c>
      <c r="C3" s="20" t="s">
        <v>91</v>
      </c>
      <c r="D3" s="20" t="s">
        <v>92</v>
      </c>
      <c r="E3" s="20" t="s">
        <v>93</v>
      </c>
    </row>
    <row r="4" customFormat="false" ht="15" hidden="false" customHeight="false" outlineLevel="0" collapsed="false">
      <c r="A4" s="0" t="s">
        <v>94</v>
      </c>
      <c r="B4" s="0" t="s">
        <v>95</v>
      </c>
      <c r="C4" s="0" t="s">
        <v>96</v>
      </c>
      <c r="D4" s="0" t="s">
        <v>97</v>
      </c>
      <c r="E4" s="0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25"/>
  </cols>
  <sheetData>
    <row r="1" customFormat="false" ht="17.35" hidden="false" customHeight="false" outlineLevel="0" collapsed="false">
      <c r="A1" s="1" t="s">
        <v>99</v>
      </c>
    </row>
    <row r="3" customFormat="false" ht="15" hidden="false" customHeight="false" outlineLevel="0" collapsed="false">
      <c r="A3" s="20" t="s">
        <v>100</v>
      </c>
      <c r="B3" s="20" t="s">
        <v>101</v>
      </c>
      <c r="C3" s="20" t="s">
        <v>102</v>
      </c>
      <c r="D3" s="20" t="s">
        <v>103</v>
      </c>
      <c r="E3" s="20" t="s">
        <v>104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7.35" hidden="false" customHeight="false" outlineLevel="0" collapsed="false">
      <c r="A1" s="1" t="s">
        <v>105</v>
      </c>
    </row>
    <row r="3" customFormat="false" ht="15" hidden="false" customHeight="false" outlineLevel="0" collapsed="false">
      <c r="A3" s="0" t="s">
        <v>106</v>
      </c>
      <c r="B3" s="0" t="s">
        <v>107</v>
      </c>
    </row>
    <row r="4" customFormat="false" ht="17.35" hidden="false" customHeight="false" outlineLevel="0" collapsed="false">
      <c r="A4" s="0" t="s">
        <v>108</v>
      </c>
      <c r="B4" s="22" t="n"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2025-12-15T16:15:34Z</dcterms:created>
  <dc:creator>openpyxl</dc:creator>
  <dc:description/>
  <dc:language>en-US</dc:language>
  <cp:lastModifiedBy/>
  <dcterms:modified xsi:type="dcterms:W3CDTF">2025-12-15T16:49:23Z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